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Y:\KINNISVARATALITUS\Kristel\1 ÜÜRILEPINGUD\2025\Prokuratuur\Õhtu põik 5, Pärnu\"/>
    </mc:Choice>
  </mc:AlternateContent>
  <xr:revisionPtr revIDLastSave="0" documentId="13_ncr:1_{92F72F6B-000A-48FA-B3D5-2673A7F37AB9}" xr6:coauthVersionLast="47" xr6:coauthVersionMax="47" xr10:uidLastSave="{00000000-0000-0000-0000-000000000000}"/>
  <bookViews>
    <workbookView xWindow="-120" yWindow="-120" windowWidth="29040" windowHeight="17640" tabRatio="872" xr2:uid="{00000000-000D-0000-FFFF-FFFF00000000}"/>
  </bookViews>
  <sheets>
    <sheet name="Lisa 3" sheetId="1" r:id="rId1"/>
    <sheet name="Annuiteetgraafik BIL" sheetId="8" r:id="rId2"/>
    <sheet name="Annuiteetgraafik PT (Lisa 6.1)" sheetId="9" r:id="rId3"/>
    <sheet name="Annuiteetgraafik TS (lisa 6.1)" sheetId="10" r:id="rId4"/>
    <sheet name="Annuiteetgraafik (Lisa 6.2)" sheetId="6" r:id="rId5"/>
    <sheet name="Annuiteetgraafik (Lisa 6.3)" sheetId="7" r:id="rId6"/>
    <sheet name="Annuiteetgraafik PP (Lisa 6.4)" sheetId="11" r:id="rId7"/>
    <sheet name="Annuiteetgraafik TS (Lisa 6.4)" sheetId="1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3" i="1" l="1"/>
  <c r="H45" i="1"/>
  <c r="H44" i="1"/>
  <c r="F45" i="1"/>
  <c r="F44" i="1"/>
  <c r="H41" i="1"/>
  <c r="G41" i="1"/>
  <c r="I17" i="1"/>
  <c r="I18" i="1"/>
  <c r="I19" i="1"/>
  <c r="I20" i="1"/>
  <c r="I21" i="1"/>
  <c r="I22" i="1"/>
  <c r="I23" i="1"/>
  <c r="I24" i="1"/>
  <c r="I25" i="1"/>
  <c r="I26" i="1"/>
  <c r="I27" i="1"/>
  <c r="I28" i="1"/>
  <c r="G17" i="1"/>
  <c r="G18" i="1"/>
  <c r="G19" i="1"/>
  <c r="G20" i="1"/>
  <c r="G21" i="1"/>
  <c r="G22" i="1"/>
  <c r="G23" i="1"/>
  <c r="G24" i="1"/>
  <c r="G25" i="1"/>
  <c r="G26" i="1"/>
  <c r="G27" i="1"/>
  <c r="G28" i="1"/>
  <c r="E17" i="1"/>
  <c r="E18" i="1"/>
  <c r="E19" i="1"/>
  <c r="E20" i="1"/>
  <c r="E21" i="1"/>
  <c r="E22" i="1"/>
  <c r="E23" i="1"/>
  <c r="E24" i="1"/>
  <c r="E25" i="1"/>
  <c r="E26" i="1"/>
  <c r="E27" i="1"/>
  <c r="E28" i="1"/>
  <c r="H22" i="1"/>
  <c r="H21" i="1"/>
  <c r="H20" i="1"/>
  <c r="H19" i="1"/>
  <c r="H18" i="1"/>
  <c r="F17" i="1"/>
  <c r="H17" i="1"/>
  <c r="H16" i="1"/>
  <c r="G16" i="1" s="1"/>
  <c r="H38" i="1"/>
  <c r="G37" i="1"/>
  <c r="G36" i="1"/>
  <c r="G35" i="1"/>
  <c r="G34" i="1"/>
  <c r="G38" i="1" s="1"/>
  <c r="G32" i="1"/>
  <c r="J22" i="1"/>
  <c r="F22" i="1"/>
  <c r="J21" i="1"/>
  <c r="F21" i="1"/>
  <c r="B17" i="12"/>
  <c r="D16" i="12"/>
  <c r="B16" i="12"/>
  <c r="E15" i="12"/>
  <c r="D15" i="12"/>
  <c r="B15" i="12"/>
  <c r="C15" i="12" s="1"/>
  <c r="D8" i="12"/>
  <c r="D9" i="12" s="1"/>
  <c r="E16" i="11"/>
  <c r="D16" i="11"/>
  <c r="F16" i="11" s="1"/>
  <c r="B16" i="11"/>
  <c r="A16" i="11" s="1"/>
  <c r="E15" i="11"/>
  <c r="G15" i="11" s="1"/>
  <c r="D15" i="11"/>
  <c r="C15" i="11"/>
  <c r="B15" i="11"/>
  <c r="A15" i="11"/>
  <c r="D9" i="11"/>
  <c r="D8" i="11"/>
  <c r="H29" i="1" l="1"/>
  <c r="H40" i="1" s="1"/>
  <c r="G29" i="1"/>
  <c r="G40" i="1" s="1"/>
  <c r="F15" i="12"/>
  <c r="G15" i="12"/>
  <c r="C16" i="12" s="1"/>
  <c r="B18" i="12"/>
  <c r="D17" i="12"/>
  <c r="F17" i="12" s="1"/>
  <c r="E17" i="12"/>
  <c r="E16" i="12"/>
  <c r="G16" i="12" s="1"/>
  <c r="C17" i="12" s="1"/>
  <c r="G17" i="12" s="1"/>
  <c r="A15" i="12"/>
  <c r="A16" i="12" s="1"/>
  <c r="A17" i="12" s="1"/>
  <c r="F15" i="11"/>
  <c r="B17" i="11"/>
  <c r="C16" i="11"/>
  <c r="G16" i="11" s="1"/>
  <c r="F16" i="12" l="1"/>
  <c r="E18" i="12"/>
  <c r="D18" i="12"/>
  <c r="F18" i="12" s="1"/>
  <c r="C18" i="12"/>
  <c r="B19" i="12"/>
  <c r="A18" i="12"/>
  <c r="C17" i="11"/>
  <c r="B18" i="11"/>
  <c r="E17" i="11"/>
  <c r="G17" i="11" s="1"/>
  <c r="D17" i="11"/>
  <c r="F17" i="11"/>
  <c r="A17" i="11"/>
  <c r="G18" i="12" l="1"/>
  <c r="C19" i="12" s="1"/>
  <c r="B20" i="12"/>
  <c r="D19" i="12"/>
  <c r="A19" i="12"/>
  <c r="E19" i="12"/>
  <c r="F19" i="12" s="1"/>
  <c r="E18" i="11"/>
  <c r="B19" i="11"/>
  <c r="D18" i="11"/>
  <c r="F18" i="11" s="1"/>
  <c r="C18" i="11"/>
  <c r="A18" i="11"/>
  <c r="G18" i="11" l="1"/>
  <c r="G19" i="12"/>
  <c r="D20" i="12"/>
  <c r="C20" i="12"/>
  <c r="A20" i="12"/>
  <c r="B21" i="12"/>
  <c r="E20" i="12"/>
  <c r="A19" i="11"/>
  <c r="B20" i="11"/>
  <c r="D19" i="11"/>
  <c r="C19" i="11"/>
  <c r="E19" i="11"/>
  <c r="G19" i="11" s="1"/>
  <c r="G20" i="12" l="1"/>
  <c r="C21" i="12" s="1"/>
  <c r="F19" i="11"/>
  <c r="B22" i="12"/>
  <c r="D21" i="12"/>
  <c r="E21" i="12"/>
  <c r="A21" i="12"/>
  <c r="F20" i="12"/>
  <c r="C20" i="11"/>
  <c r="A20" i="11"/>
  <c r="B21" i="11"/>
  <c r="D20" i="11"/>
  <c r="F20" i="11" s="1"/>
  <c r="E20" i="11"/>
  <c r="F21" i="12" l="1"/>
  <c r="G21" i="12"/>
  <c r="C22" i="12" s="1"/>
  <c r="G20" i="11"/>
  <c r="A22" i="12"/>
  <c r="B23" i="12"/>
  <c r="E22" i="12"/>
  <c r="D22" i="12"/>
  <c r="F22" i="12" s="1"/>
  <c r="A21" i="11"/>
  <c r="C21" i="11"/>
  <c r="G21" i="11" s="1"/>
  <c r="E21" i="11"/>
  <c r="D21" i="11"/>
  <c r="F21" i="11" s="1"/>
  <c r="B22" i="11"/>
  <c r="G22" i="12" l="1"/>
  <c r="C23" i="12" s="1"/>
  <c r="E23" i="12"/>
  <c r="D23" i="12"/>
  <c r="F23" i="12" s="1"/>
  <c r="B24" i="12"/>
  <c r="A23" i="12"/>
  <c r="A22" i="11"/>
  <c r="E22" i="11"/>
  <c r="B23" i="11"/>
  <c r="C22" i="11"/>
  <c r="D22" i="11"/>
  <c r="F22" i="11" s="1"/>
  <c r="G23" i="12" l="1"/>
  <c r="C24" i="12" s="1"/>
  <c r="G22" i="11"/>
  <c r="C23" i="11" s="1"/>
  <c r="G23" i="11" s="1"/>
  <c r="B25" i="12"/>
  <c r="E24" i="12"/>
  <c r="D24" i="12"/>
  <c r="A24" i="12"/>
  <c r="E23" i="11"/>
  <c r="A23" i="11"/>
  <c r="D23" i="11"/>
  <c r="F23" i="11" s="1"/>
  <c r="B24" i="11"/>
  <c r="G24" i="12" l="1"/>
  <c r="C25" i="12" s="1"/>
  <c r="F24" i="12"/>
  <c r="E25" i="12"/>
  <c r="D25" i="12"/>
  <c r="B26" i="12"/>
  <c r="A25" i="12"/>
  <c r="E24" i="11"/>
  <c r="D24" i="11"/>
  <c r="F24" i="11" s="1"/>
  <c r="A24" i="11"/>
  <c r="B25" i="11"/>
  <c r="C24" i="11"/>
  <c r="F25" i="12" l="1"/>
  <c r="G25" i="12"/>
  <c r="G24" i="11"/>
  <c r="B27" i="12"/>
  <c r="C26" i="12"/>
  <c r="D26" i="12"/>
  <c r="E26" i="12"/>
  <c r="A26" i="12"/>
  <c r="D25" i="11"/>
  <c r="F25" i="11" s="1"/>
  <c r="B26" i="11"/>
  <c r="C25" i="11"/>
  <c r="E25" i="11"/>
  <c r="G25" i="11" s="1"/>
  <c r="A25" i="11"/>
  <c r="F26" i="12" l="1"/>
  <c r="G26" i="12"/>
  <c r="C27" i="12" s="1"/>
  <c r="A27" i="12"/>
  <c r="E27" i="12"/>
  <c r="D27" i="12"/>
  <c r="B28" i="12"/>
  <c r="B27" i="11"/>
  <c r="E26" i="11"/>
  <c r="D26" i="11"/>
  <c r="C26" i="11"/>
  <c r="G26" i="11" s="1"/>
  <c r="F26" i="11"/>
  <c r="A26" i="11"/>
  <c r="F27" i="12" l="1"/>
  <c r="G27" i="12"/>
  <c r="E28" i="12"/>
  <c r="A28" i="12"/>
  <c r="B29" i="12"/>
  <c r="D28" i="12"/>
  <c r="F28" i="12" s="1"/>
  <c r="C28" i="12"/>
  <c r="B28" i="11"/>
  <c r="E27" i="11"/>
  <c r="C27" i="11"/>
  <c r="G27" i="11" s="1"/>
  <c r="D27" i="11"/>
  <c r="F27" i="11" s="1"/>
  <c r="A27" i="11"/>
  <c r="G28" i="12" l="1"/>
  <c r="C29" i="12" s="1"/>
  <c r="A29" i="12"/>
  <c r="E29" i="12"/>
  <c r="B30" i="12"/>
  <c r="D29" i="12"/>
  <c r="F29" i="12" s="1"/>
  <c r="D28" i="11"/>
  <c r="C28" i="11"/>
  <c r="B29" i="11"/>
  <c r="E28" i="11"/>
  <c r="A28" i="11"/>
  <c r="G29" i="12" l="1"/>
  <c r="C30" i="12" s="1"/>
  <c r="G28" i="11"/>
  <c r="C29" i="11" s="1"/>
  <c r="F28" i="11"/>
  <c r="E30" i="12"/>
  <c r="D30" i="12"/>
  <c r="F30" i="12" s="1"/>
  <c r="A30" i="12"/>
  <c r="B31" i="12"/>
  <c r="B30" i="11"/>
  <c r="D29" i="11"/>
  <c r="F29" i="11" s="1"/>
  <c r="E29" i="11"/>
  <c r="A29" i="11"/>
  <c r="G30" i="12" l="1"/>
  <c r="G29" i="11"/>
  <c r="C30" i="11" s="1"/>
  <c r="B32" i="12"/>
  <c r="D31" i="12"/>
  <c r="A31" i="12"/>
  <c r="E31" i="12"/>
  <c r="C31" i="12"/>
  <c r="E30" i="11"/>
  <c r="A30" i="11"/>
  <c r="B31" i="11"/>
  <c r="D30" i="11"/>
  <c r="F30" i="11" s="1"/>
  <c r="F31" i="12" l="1"/>
  <c r="G31" i="12"/>
  <c r="G30" i="11"/>
  <c r="D32" i="12"/>
  <c r="C32" i="12"/>
  <c r="A32" i="12"/>
  <c r="B33" i="12"/>
  <c r="E32" i="12"/>
  <c r="G32" i="12" s="1"/>
  <c r="B32" i="11"/>
  <c r="C31" i="11"/>
  <c r="D31" i="11"/>
  <c r="F31" i="11" s="1"/>
  <c r="E31" i="11"/>
  <c r="A31" i="11"/>
  <c r="G31" i="11" l="1"/>
  <c r="F32" i="12"/>
  <c r="B34" i="12"/>
  <c r="E33" i="12"/>
  <c r="C33" i="12"/>
  <c r="D33" i="12"/>
  <c r="F33" i="12" s="1"/>
  <c r="A33" i="12"/>
  <c r="C32" i="11"/>
  <c r="G32" i="11" s="1"/>
  <c r="A32" i="11"/>
  <c r="B33" i="11"/>
  <c r="E32" i="11"/>
  <c r="D32" i="11"/>
  <c r="F32" i="11" s="1"/>
  <c r="G33" i="12" l="1"/>
  <c r="C34" i="12" s="1"/>
  <c r="A34" i="12"/>
  <c r="B35" i="12"/>
  <c r="E34" i="12"/>
  <c r="D34" i="12"/>
  <c r="F34" i="12" s="1"/>
  <c r="B34" i="11"/>
  <c r="E33" i="11"/>
  <c r="D33" i="11"/>
  <c r="F33" i="11" s="1"/>
  <c r="C33" i="11"/>
  <c r="A33" i="11"/>
  <c r="G34" i="12" l="1"/>
  <c r="C35" i="12" s="1"/>
  <c r="G33" i="11"/>
  <c r="E35" i="12"/>
  <c r="D35" i="12"/>
  <c r="B36" i="12"/>
  <c r="A35" i="12"/>
  <c r="A34" i="11"/>
  <c r="B35" i="11"/>
  <c r="D34" i="11"/>
  <c r="E34" i="11"/>
  <c r="C34" i="11"/>
  <c r="F35" i="12" l="1"/>
  <c r="G35" i="12"/>
  <c r="G34" i="11"/>
  <c r="F34" i="11"/>
  <c r="B37" i="12"/>
  <c r="E36" i="12"/>
  <c r="A36" i="12"/>
  <c r="D36" i="12"/>
  <c r="F36" i="12" s="1"/>
  <c r="C36" i="12"/>
  <c r="E35" i="11"/>
  <c r="A35" i="11"/>
  <c r="D35" i="11"/>
  <c r="F35" i="11" s="1"/>
  <c r="B36" i="11"/>
  <c r="C35" i="11"/>
  <c r="G36" i="12" l="1"/>
  <c r="C37" i="12" s="1"/>
  <c r="G35" i="11"/>
  <c r="E37" i="12"/>
  <c r="D37" i="12"/>
  <c r="F37" i="12" s="1"/>
  <c r="B38" i="12"/>
  <c r="A37" i="12"/>
  <c r="A36" i="11"/>
  <c r="E36" i="11"/>
  <c r="B37" i="11"/>
  <c r="D36" i="11"/>
  <c r="F36" i="11" s="1"/>
  <c r="C36" i="11"/>
  <c r="G37" i="12" l="1"/>
  <c r="C38" i="12" s="1"/>
  <c r="G36" i="11"/>
  <c r="B39" i="12"/>
  <c r="E38" i="12"/>
  <c r="D38" i="12"/>
  <c r="F38" i="12" s="1"/>
  <c r="A38" i="12"/>
  <c r="D37" i="11"/>
  <c r="E37" i="11"/>
  <c r="F37" i="11" s="1"/>
  <c r="B38" i="11"/>
  <c r="C37" i="11"/>
  <c r="G37" i="11" s="1"/>
  <c r="A37" i="11"/>
  <c r="G38" i="12" l="1"/>
  <c r="C39" i="12" s="1"/>
  <c r="A39" i="12"/>
  <c r="D39" i="12"/>
  <c r="E39" i="12"/>
  <c r="B40" i="12"/>
  <c r="B39" i="11"/>
  <c r="A38" i="11"/>
  <c r="D38" i="11"/>
  <c r="E38" i="11"/>
  <c r="C38" i="11"/>
  <c r="G38" i="11"/>
  <c r="F39" i="12" l="1"/>
  <c r="G39" i="12"/>
  <c r="F38" i="11"/>
  <c r="E40" i="12"/>
  <c r="A40" i="12"/>
  <c r="B41" i="12"/>
  <c r="D40" i="12"/>
  <c r="F40" i="12" s="1"/>
  <c r="C40" i="12"/>
  <c r="G40" i="12" s="1"/>
  <c r="E39" i="11"/>
  <c r="D39" i="11"/>
  <c r="F39" i="11" s="1"/>
  <c r="B40" i="11"/>
  <c r="A39" i="11"/>
  <c r="C39" i="11"/>
  <c r="G39" i="11" s="1"/>
  <c r="A41" i="12" l="1"/>
  <c r="D41" i="12"/>
  <c r="B42" i="12"/>
  <c r="C41" i="12"/>
  <c r="E41" i="12"/>
  <c r="G41" i="12" s="1"/>
  <c r="E40" i="11"/>
  <c r="D40" i="11"/>
  <c r="F40" i="11" s="1"/>
  <c r="A40" i="11"/>
  <c r="C40" i="11"/>
  <c r="G40" i="11" s="1"/>
  <c r="B41" i="11"/>
  <c r="F41" i="12" l="1"/>
  <c r="E42" i="12"/>
  <c r="G42" i="12" s="1"/>
  <c r="D42" i="12"/>
  <c r="C42" i="12"/>
  <c r="A42" i="12"/>
  <c r="B43" i="12"/>
  <c r="E41" i="11"/>
  <c r="D41" i="11"/>
  <c r="C41" i="11"/>
  <c r="G41" i="11" s="1"/>
  <c r="B42" i="11"/>
  <c r="F41" i="11"/>
  <c r="A41" i="11"/>
  <c r="F42" i="12" l="1"/>
  <c r="B44" i="12"/>
  <c r="D43" i="12"/>
  <c r="E43" i="12"/>
  <c r="C43" i="12"/>
  <c r="A43" i="12"/>
  <c r="E42" i="11"/>
  <c r="B43" i="11"/>
  <c r="D42" i="11"/>
  <c r="F42" i="11" s="1"/>
  <c r="A42" i="11"/>
  <c r="C42" i="11"/>
  <c r="G42" i="11"/>
  <c r="F43" i="12" l="1"/>
  <c r="G43" i="12"/>
  <c r="D44" i="12"/>
  <c r="C44" i="12"/>
  <c r="A44" i="12"/>
  <c r="B45" i="12"/>
  <c r="E44" i="12"/>
  <c r="D43" i="11"/>
  <c r="F43" i="11" s="1"/>
  <c r="C43" i="11"/>
  <c r="E43" i="11"/>
  <c r="G43" i="11" s="1"/>
  <c r="A43" i="11"/>
  <c r="B44" i="11"/>
  <c r="G44" i="12" l="1"/>
  <c r="C45" i="12" s="1"/>
  <c r="F44" i="12"/>
  <c r="B46" i="12"/>
  <c r="D45" i="12"/>
  <c r="A45" i="12"/>
  <c r="E45" i="12"/>
  <c r="C44" i="11"/>
  <c r="B45" i="11"/>
  <c r="D44" i="11"/>
  <c r="A44" i="11"/>
  <c r="E44" i="11"/>
  <c r="F44" i="11" s="1"/>
  <c r="F45" i="12" l="1"/>
  <c r="G45" i="12"/>
  <c r="G44" i="11"/>
  <c r="C45" i="11" s="1"/>
  <c r="G45" i="11" s="1"/>
  <c r="A46" i="12"/>
  <c r="B47" i="12"/>
  <c r="E46" i="12"/>
  <c r="D46" i="12"/>
  <c r="F46" i="12" s="1"/>
  <c r="C46" i="12"/>
  <c r="A45" i="11"/>
  <c r="B46" i="11"/>
  <c r="E45" i="11"/>
  <c r="D45" i="11"/>
  <c r="F45" i="11" s="1"/>
  <c r="G46" i="12" l="1"/>
  <c r="C47" i="12" s="1"/>
  <c r="E47" i="12"/>
  <c r="D47" i="12"/>
  <c r="F47" i="12" s="1"/>
  <c r="B48" i="12"/>
  <c r="A47" i="12"/>
  <c r="A46" i="11"/>
  <c r="B47" i="11"/>
  <c r="C46" i="11"/>
  <c r="D46" i="11"/>
  <c r="E46" i="11"/>
  <c r="G47" i="12" l="1"/>
  <c r="F46" i="11"/>
  <c r="G46" i="11"/>
  <c r="B49" i="12"/>
  <c r="E48" i="12"/>
  <c r="D48" i="12"/>
  <c r="C48" i="12"/>
  <c r="A48" i="12"/>
  <c r="A47" i="11"/>
  <c r="C47" i="11"/>
  <c r="B48" i="11"/>
  <c r="E47" i="11"/>
  <c r="G47" i="11" s="1"/>
  <c r="D47" i="11"/>
  <c r="F48" i="12" l="1"/>
  <c r="G48" i="12"/>
  <c r="C49" i="12" s="1"/>
  <c r="F47" i="11"/>
  <c r="E49" i="12"/>
  <c r="D49" i="12"/>
  <c r="F49" i="12" s="1"/>
  <c r="B50" i="12"/>
  <c r="A49" i="12"/>
  <c r="B49" i="11"/>
  <c r="C48" i="11"/>
  <c r="D48" i="11"/>
  <c r="E48" i="11"/>
  <c r="G48" i="11" s="1"/>
  <c r="A48" i="11"/>
  <c r="G49" i="12" l="1"/>
  <c r="C50" i="12" s="1"/>
  <c r="F48" i="11"/>
  <c r="B51" i="12"/>
  <c r="D50" i="12"/>
  <c r="A50" i="12"/>
  <c r="E50" i="12"/>
  <c r="D49" i="11"/>
  <c r="C49" i="11"/>
  <c r="A49" i="11"/>
  <c r="E49" i="11"/>
  <c r="G49" i="11" s="1"/>
  <c r="B50" i="11"/>
  <c r="F50" i="12" l="1"/>
  <c r="G50" i="12"/>
  <c r="F49" i="11"/>
  <c r="C51" i="12"/>
  <c r="A51" i="12"/>
  <c r="E51" i="12"/>
  <c r="G51" i="12" s="1"/>
  <c r="D51" i="12"/>
  <c r="F51" i="12" s="1"/>
  <c r="B52" i="12"/>
  <c r="B51" i="11"/>
  <c r="D50" i="11"/>
  <c r="F50" i="11" s="1"/>
  <c r="C50" i="11"/>
  <c r="E50" i="11"/>
  <c r="G50" i="11" s="1"/>
  <c r="A50" i="11"/>
  <c r="E52" i="12" l="1"/>
  <c r="A52" i="12"/>
  <c r="B53" i="12"/>
  <c r="D52" i="12"/>
  <c r="C52" i="12"/>
  <c r="B52" i="11"/>
  <c r="D51" i="11"/>
  <c r="C51" i="11"/>
  <c r="A51" i="11"/>
  <c r="E51" i="11"/>
  <c r="F51" i="11" s="1"/>
  <c r="F52" i="12" l="1"/>
  <c r="G52" i="12"/>
  <c r="A53" i="12"/>
  <c r="B54" i="12"/>
  <c r="E53" i="12"/>
  <c r="D53" i="12"/>
  <c r="C53" i="12"/>
  <c r="B53" i="11"/>
  <c r="D52" i="11"/>
  <c r="E52" i="11"/>
  <c r="F52" i="11" s="1"/>
  <c r="A52" i="11"/>
  <c r="G51" i="11"/>
  <c r="C52" i="11" s="1"/>
  <c r="G52" i="11" s="1"/>
  <c r="F53" i="12" l="1"/>
  <c r="G53" i="12"/>
  <c r="C54" i="12" s="1"/>
  <c r="E54" i="12"/>
  <c r="D54" i="12"/>
  <c r="A54" i="12"/>
  <c r="B55" i="12"/>
  <c r="D53" i="11"/>
  <c r="F53" i="11" s="1"/>
  <c r="C53" i="11"/>
  <c r="B54" i="11"/>
  <c r="E53" i="11"/>
  <c r="A53" i="11"/>
  <c r="F54" i="12" l="1"/>
  <c r="G54" i="12"/>
  <c r="G53" i="11"/>
  <c r="C54" i="11" s="1"/>
  <c r="G54" i="11" s="1"/>
  <c r="B56" i="12"/>
  <c r="D55" i="12"/>
  <c r="E55" i="12"/>
  <c r="F55" i="12" s="1"/>
  <c r="C55" i="12"/>
  <c r="A55" i="12"/>
  <c r="E54" i="11"/>
  <c r="B55" i="11"/>
  <c r="D54" i="11"/>
  <c r="F54" i="11"/>
  <c r="A54" i="11"/>
  <c r="G55" i="12" l="1"/>
  <c r="C56" i="12" s="1"/>
  <c r="D56" i="12"/>
  <c r="A56" i="12"/>
  <c r="B57" i="12"/>
  <c r="E56" i="12"/>
  <c r="E55" i="11"/>
  <c r="D55" i="11"/>
  <c r="C55" i="11"/>
  <c r="G55" i="11" s="1"/>
  <c r="A55" i="11"/>
  <c r="B56" i="11"/>
  <c r="G56" i="12" l="1"/>
  <c r="F56" i="12"/>
  <c r="F55" i="11"/>
  <c r="B58" i="12"/>
  <c r="C57" i="12"/>
  <c r="A57" i="12"/>
  <c r="D57" i="12"/>
  <c r="E57" i="12"/>
  <c r="C56" i="11"/>
  <c r="B57" i="11"/>
  <c r="E56" i="11"/>
  <c r="G56" i="11" s="1"/>
  <c r="D56" i="11"/>
  <c r="F56" i="11" s="1"/>
  <c r="A56" i="11"/>
  <c r="F57" i="12" l="1"/>
  <c r="G57" i="12"/>
  <c r="C58" i="12" s="1"/>
  <c r="A58" i="12"/>
  <c r="B59" i="12"/>
  <c r="E58" i="12"/>
  <c r="D58" i="12"/>
  <c r="F58" i="12" s="1"/>
  <c r="C57" i="11"/>
  <c r="E57" i="11"/>
  <c r="D57" i="11"/>
  <c r="F57" i="11" s="1"/>
  <c r="B58" i="11"/>
  <c r="G57" i="11"/>
  <c r="A57" i="11"/>
  <c r="G58" i="12" l="1"/>
  <c r="C59" i="12" s="1"/>
  <c r="E59" i="12"/>
  <c r="D59" i="12"/>
  <c r="F59" i="12" s="1"/>
  <c r="B60" i="12"/>
  <c r="A59" i="12"/>
  <c r="A58" i="11"/>
  <c r="E58" i="11"/>
  <c r="D58" i="11"/>
  <c r="F58" i="11" s="1"/>
  <c r="C58" i="11"/>
  <c r="B59" i="11"/>
  <c r="G59" i="12" l="1"/>
  <c r="G58" i="11"/>
  <c r="B61" i="12"/>
  <c r="E60" i="12"/>
  <c r="C60" i="12"/>
  <c r="A60" i="12"/>
  <c r="D60" i="12"/>
  <c r="F60" i="12" s="1"/>
  <c r="A59" i="11"/>
  <c r="E59" i="11"/>
  <c r="D59" i="11"/>
  <c r="F59" i="11" s="1"/>
  <c r="C59" i="11"/>
  <c r="B60" i="11"/>
  <c r="G60" i="12" l="1"/>
  <c r="C61" i="12" s="1"/>
  <c r="G59" i="11"/>
  <c r="E61" i="12"/>
  <c r="D61" i="12"/>
  <c r="B62" i="12"/>
  <c r="A61" i="12"/>
  <c r="E60" i="11"/>
  <c r="G60" i="11" s="1"/>
  <c r="C60" i="11"/>
  <c r="B61" i="11"/>
  <c r="D60" i="11"/>
  <c r="A60" i="11"/>
  <c r="F61" i="12" l="1"/>
  <c r="G61" i="12"/>
  <c r="B63" i="12"/>
  <c r="C62" i="12"/>
  <c r="E62" i="12"/>
  <c r="D62" i="12"/>
  <c r="A62" i="12"/>
  <c r="F60" i="11"/>
  <c r="D61" i="11"/>
  <c r="E61" i="11"/>
  <c r="G61" i="11" s="1"/>
  <c r="C61" i="11"/>
  <c r="A61" i="11"/>
  <c r="B62" i="11"/>
  <c r="F62" i="12" l="1"/>
  <c r="G62" i="12"/>
  <c r="C63" i="12" s="1"/>
  <c r="F61" i="11"/>
  <c r="A63" i="12"/>
  <c r="D63" i="12"/>
  <c r="F63" i="12" s="1"/>
  <c r="B64" i="12"/>
  <c r="E63" i="12"/>
  <c r="B63" i="11"/>
  <c r="D62" i="11"/>
  <c r="A62" i="11"/>
  <c r="C62" i="11"/>
  <c r="E62" i="11"/>
  <c r="F62" i="11" s="1"/>
  <c r="G63" i="12" l="1"/>
  <c r="C64" i="12" s="1"/>
  <c r="G64" i="12" s="1"/>
  <c r="G62" i="11"/>
  <c r="E64" i="12"/>
  <c r="A64" i="12"/>
  <c r="B65" i="12"/>
  <c r="D64" i="12"/>
  <c r="F64" i="12" s="1"/>
  <c r="B64" i="11"/>
  <c r="E63" i="11"/>
  <c r="D63" i="11"/>
  <c r="F63" i="11" s="1"/>
  <c r="C63" i="11"/>
  <c r="A63" i="11"/>
  <c r="G63" i="11" l="1"/>
  <c r="C64" i="11" s="1"/>
  <c r="G64" i="11" s="1"/>
  <c r="A65" i="12"/>
  <c r="E65" i="12"/>
  <c r="C65" i="12"/>
  <c r="D65" i="12"/>
  <c r="F65" i="12" s="1"/>
  <c r="B66" i="12"/>
  <c r="A64" i="11"/>
  <c r="E64" i="11"/>
  <c r="D64" i="11"/>
  <c r="F64" i="11" s="1"/>
  <c r="B65" i="11"/>
  <c r="G65" i="12" l="1"/>
  <c r="E66" i="12"/>
  <c r="G66" i="12" s="1"/>
  <c r="D66" i="12"/>
  <c r="C66" i="12"/>
  <c r="A66" i="12"/>
  <c r="B67" i="12"/>
  <c r="E65" i="11"/>
  <c r="D65" i="11"/>
  <c r="A65" i="11"/>
  <c r="B66" i="11"/>
  <c r="C65" i="11"/>
  <c r="G65" i="11" s="1"/>
  <c r="F66" i="12" l="1"/>
  <c r="F65" i="11"/>
  <c r="B68" i="12"/>
  <c r="D67" i="12"/>
  <c r="E67" i="12"/>
  <c r="F67" i="12" s="1"/>
  <c r="C67" i="12"/>
  <c r="A67" i="12"/>
  <c r="E66" i="11"/>
  <c r="D66" i="11"/>
  <c r="F66" i="11" s="1"/>
  <c r="C66" i="11"/>
  <c r="B67" i="11"/>
  <c r="A66" i="11"/>
  <c r="G67" i="12" l="1"/>
  <c r="C68" i="12" s="1"/>
  <c r="G66" i="11"/>
  <c r="D68" i="12"/>
  <c r="A68" i="12"/>
  <c r="B69" i="12"/>
  <c r="E68" i="12"/>
  <c r="E67" i="11"/>
  <c r="D67" i="11"/>
  <c r="F67" i="11" s="1"/>
  <c r="B68" i="11"/>
  <c r="C67" i="11"/>
  <c r="G67" i="11" s="1"/>
  <c r="A67" i="11"/>
  <c r="G68" i="12" l="1"/>
  <c r="C69" i="12" s="1"/>
  <c r="F68" i="12"/>
  <c r="B70" i="12"/>
  <c r="A69" i="12"/>
  <c r="E69" i="12"/>
  <c r="D69" i="12"/>
  <c r="F69" i="12" s="1"/>
  <c r="C68" i="11"/>
  <c r="A68" i="11"/>
  <c r="B69" i="11"/>
  <c r="D68" i="11"/>
  <c r="E68" i="11"/>
  <c r="F68" i="11" s="1"/>
  <c r="G69" i="12" l="1"/>
  <c r="C70" i="12" s="1"/>
  <c r="G68" i="11"/>
  <c r="A70" i="12"/>
  <c r="E70" i="12"/>
  <c r="B71" i="12"/>
  <c r="D70" i="12"/>
  <c r="F70" i="12" s="1"/>
  <c r="C69" i="11"/>
  <c r="E69" i="11"/>
  <c r="B70" i="11"/>
  <c r="D69" i="11"/>
  <c r="F69" i="11" s="1"/>
  <c r="A69" i="11"/>
  <c r="G70" i="12" l="1"/>
  <c r="G69" i="11"/>
  <c r="C70" i="11" s="1"/>
  <c r="E71" i="12"/>
  <c r="D71" i="12"/>
  <c r="F71" i="12" s="1"/>
  <c r="B72" i="12"/>
  <c r="C71" i="12"/>
  <c r="A71" i="12"/>
  <c r="A70" i="11"/>
  <c r="B71" i="11"/>
  <c r="E70" i="11"/>
  <c r="D70" i="11"/>
  <c r="F70" i="11" s="1"/>
  <c r="G71" i="12" l="1"/>
  <c r="C72" i="12" s="1"/>
  <c r="G70" i="11"/>
  <c r="B73" i="12"/>
  <c r="E72" i="12"/>
  <c r="A72" i="12"/>
  <c r="D72" i="12"/>
  <c r="A71" i="11"/>
  <c r="E71" i="11"/>
  <c r="B72" i="11"/>
  <c r="D71" i="11"/>
  <c r="F71" i="11" s="1"/>
  <c r="C71" i="11"/>
  <c r="G71" i="11" s="1"/>
  <c r="G72" i="12" l="1"/>
  <c r="F72" i="12"/>
  <c r="E73" i="12"/>
  <c r="D73" i="12"/>
  <c r="C73" i="12"/>
  <c r="B74" i="12"/>
  <c r="A73" i="12"/>
  <c r="A72" i="11"/>
  <c r="B73" i="11"/>
  <c r="C72" i="11"/>
  <c r="E72" i="11"/>
  <c r="D72" i="11"/>
  <c r="F72" i="11" s="1"/>
  <c r="G73" i="12" l="1"/>
  <c r="F73" i="12"/>
  <c r="G72" i="11"/>
  <c r="C73" i="11" s="1"/>
  <c r="G73" i="11" s="1"/>
  <c r="B75" i="12"/>
  <c r="C74" i="12"/>
  <c r="D74" i="12"/>
  <c r="E74" i="12"/>
  <c r="A74" i="12"/>
  <c r="D73" i="11"/>
  <c r="F73" i="11" s="1"/>
  <c r="A73" i="11"/>
  <c r="B74" i="11"/>
  <c r="E73" i="11"/>
  <c r="G74" i="12" l="1"/>
  <c r="F74" i="12"/>
  <c r="C75" i="12"/>
  <c r="A75" i="12"/>
  <c r="B76" i="12"/>
  <c r="G75" i="12"/>
  <c r="F75" i="12"/>
  <c r="D75" i="12"/>
  <c r="E75" i="12"/>
  <c r="B75" i="11"/>
  <c r="D74" i="11"/>
  <c r="F74" i="11" s="1"/>
  <c r="A74" i="11"/>
  <c r="C74" i="11"/>
  <c r="E74" i="11"/>
  <c r="G74" i="11" s="1"/>
  <c r="G76" i="12" l="1"/>
  <c r="F76" i="12"/>
  <c r="E76" i="12"/>
  <c r="A76" i="12"/>
  <c r="B77" i="12"/>
  <c r="C76" i="12"/>
  <c r="D76" i="12"/>
  <c r="B76" i="11"/>
  <c r="G75" i="11"/>
  <c r="F75" i="11"/>
  <c r="A75" i="11"/>
  <c r="E75" i="11"/>
  <c r="D75" i="11"/>
  <c r="C75" i="11"/>
  <c r="A77" i="12" l="1"/>
  <c r="F77" i="12"/>
  <c r="G77" i="12"/>
  <c r="E77" i="12"/>
  <c r="D77" i="12"/>
  <c r="C77" i="12"/>
  <c r="B78" i="12"/>
  <c r="G76" i="11"/>
  <c r="A76" i="11"/>
  <c r="B77" i="11"/>
  <c r="D76" i="11"/>
  <c r="F76" i="11"/>
  <c r="E76" i="11"/>
  <c r="C76" i="11"/>
  <c r="F78" i="12" l="1"/>
  <c r="E78" i="12"/>
  <c r="D78" i="12"/>
  <c r="C78" i="12"/>
  <c r="B79" i="12"/>
  <c r="G78" i="12"/>
  <c r="A78" i="12"/>
  <c r="G77" i="11"/>
  <c r="B78" i="11"/>
  <c r="F77" i="11"/>
  <c r="C77" i="11"/>
  <c r="A77" i="11"/>
  <c r="E77" i="11"/>
  <c r="D77" i="11"/>
  <c r="B80" i="12" l="1"/>
  <c r="D79" i="12"/>
  <c r="E79" i="12"/>
  <c r="G79" i="12"/>
  <c r="F79" i="12"/>
  <c r="C79" i="12"/>
  <c r="A79" i="12"/>
  <c r="E78" i="11"/>
  <c r="A78" i="11"/>
  <c r="B79" i="11"/>
  <c r="F78" i="11"/>
  <c r="D78" i="11"/>
  <c r="G78" i="11"/>
  <c r="C78" i="11"/>
  <c r="D80" i="12" l="1"/>
  <c r="C80" i="12"/>
  <c r="A80" i="12"/>
  <c r="B81" i="12"/>
  <c r="G80" i="12"/>
  <c r="E80" i="12"/>
  <c r="F80" i="12"/>
  <c r="E79" i="11"/>
  <c r="B80" i="11"/>
  <c r="G79" i="11"/>
  <c r="F79" i="11"/>
  <c r="A79" i="11"/>
  <c r="D79" i="11"/>
  <c r="C79" i="11"/>
  <c r="B82" i="12" l="1"/>
  <c r="G81" i="12"/>
  <c r="F81" i="12"/>
  <c r="E81" i="12"/>
  <c r="D81" i="12"/>
  <c r="C81" i="12"/>
  <c r="A81" i="12"/>
  <c r="C80" i="11"/>
  <c r="A80" i="11"/>
  <c r="B81" i="11"/>
  <c r="E80" i="11"/>
  <c r="D80" i="11"/>
  <c r="F80" i="11"/>
  <c r="G80" i="11"/>
  <c r="A82" i="12" l="1"/>
  <c r="G82" i="12"/>
  <c r="F82" i="12"/>
  <c r="D82" i="12"/>
  <c r="B83" i="12"/>
  <c r="E82" i="12"/>
  <c r="C82" i="12"/>
  <c r="C81" i="11"/>
  <c r="B82" i="11"/>
  <c r="G81" i="11"/>
  <c r="F81" i="11"/>
  <c r="D81" i="11"/>
  <c r="E81" i="11"/>
  <c r="A81" i="11"/>
  <c r="G83" i="12" l="1"/>
  <c r="F83" i="12"/>
  <c r="E83" i="12"/>
  <c r="D83" i="12"/>
  <c r="C83" i="12"/>
  <c r="A83" i="12"/>
  <c r="B84" i="12"/>
  <c r="A82" i="11"/>
  <c r="C82" i="11"/>
  <c r="B83" i="11"/>
  <c r="E82" i="11"/>
  <c r="D82" i="11"/>
  <c r="G82" i="11"/>
  <c r="F82" i="11"/>
  <c r="B85" i="12" l="1"/>
  <c r="E84" i="12"/>
  <c r="A84" i="12"/>
  <c r="G84" i="12"/>
  <c r="F84" i="12"/>
  <c r="D84" i="12"/>
  <c r="C84" i="12"/>
  <c r="F83" i="11"/>
  <c r="A83" i="11"/>
  <c r="B84" i="11"/>
  <c r="C83" i="11"/>
  <c r="D83" i="11"/>
  <c r="G83" i="11"/>
  <c r="E83" i="11"/>
  <c r="E85" i="12" l="1"/>
  <c r="D85" i="12"/>
  <c r="C85" i="12"/>
  <c r="B86" i="12"/>
  <c r="F85" i="12"/>
  <c r="A85" i="12"/>
  <c r="G85" i="12"/>
  <c r="F84" i="11"/>
  <c r="C84" i="11"/>
  <c r="A84" i="11"/>
  <c r="G84" i="11"/>
  <c r="B85" i="11"/>
  <c r="E84" i="11"/>
  <c r="D84" i="11"/>
  <c r="B87" i="12" l="1"/>
  <c r="G86" i="12"/>
  <c r="C86" i="12"/>
  <c r="E86" i="12"/>
  <c r="D86" i="12"/>
  <c r="A86" i="12"/>
  <c r="F86" i="12"/>
  <c r="D85" i="11"/>
  <c r="B86" i="11"/>
  <c r="C85" i="11"/>
  <c r="E85" i="11"/>
  <c r="G85" i="11"/>
  <c r="A85" i="11"/>
  <c r="F85" i="11"/>
  <c r="C87" i="12" l="1"/>
  <c r="A87" i="12"/>
  <c r="B88" i="12"/>
  <c r="G87" i="12"/>
  <c r="F87" i="12"/>
  <c r="E87" i="12"/>
  <c r="D87" i="12"/>
  <c r="B87" i="11"/>
  <c r="D86" i="11"/>
  <c r="C86" i="11"/>
  <c r="A86" i="11"/>
  <c r="F86" i="11"/>
  <c r="E86" i="11"/>
  <c r="G86" i="11"/>
  <c r="G88" i="12" l="1"/>
  <c r="F88" i="12"/>
  <c r="E88" i="12"/>
  <c r="A88" i="12"/>
  <c r="D88" i="12"/>
  <c r="C88" i="12"/>
  <c r="B89" i="12"/>
  <c r="B88" i="11"/>
  <c r="D87" i="11"/>
  <c r="G87" i="11"/>
  <c r="F87" i="11"/>
  <c r="E87" i="11"/>
  <c r="A87" i="11"/>
  <c r="C87" i="11"/>
  <c r="A89" i="12" l="1"/>
  <c r="F89" i="12"/>
  <c r="E89" i="12"/>
  <c r="C89" i="12"/>
  <c r="D89" i="12"/>
  <c r="B90" i="12"/>
  <c r="G89" i="12"/>
  <c r="G88" i="11"/>
  <c r="D88" i="11"/>
  <c r="C88" i="11"/>
  <c r="A88" i="11"/>
  <c r="E88" i="11"/>
  <c r="B89" i="11"/>
  <c r="F88" i="11"/>
  <c r="F90" i="12" l="1"/>
  <c r="E90" i="12"/>
  <c r="D90" i="12"/>
  <c r="C90" i="12"/>
  <c r="B91" i="12"/>
  <c r="G90" i="12"/>
  <c r="A90" i="12"/>
  <c r="G89" i="11"/>
  <c r="B90" i="11"/>
  <c r="D89" i="11"/>
  <c r="E89" i="11"/>
  <c r="C89" i="11"/>
  <c r="A89" i="11"/>
  <c r="F89" i="11"/>
  <c r="B92" i="12" l="1"/>
  <c r="D91" i="12"/>
  <c r="G91" i="12"/>
  <c r="E91" i="12"/>
  <c r="F91" i="12"/>
  <c r="C91" i="12"/>
  <c r="A91" i="12"/>
  <c r="E90" i="11"/>
  <c r="D90" i="11"/>
  <c r="C90" i="11"/>
  <c r="G90" i="11"/>
  <c r="B91" i="11"/>
  <c r="F90" i="11"/>
  <c r="A90" i="11"/>
  <c r="D92" i="12" l="1"/>
  <c r="C92" i="12"/>
  <c r="A92" i="12"/>
  <c r="B93" i="12"/>
  <c r="F92" i="12"/>
  <c r="E92" i="12"/>
  <c r="G92" i="12"/>
  <c r="E91" i="11"/>
  <c r="B92" i="11"/>
  <c r="D91" i="11"/>
  <c r="F91" i="11"/>
  <c r="C91" i="11"/>
  <c r="A91" i="11"/>
  <c r="G91" i="11"/>
  <c r="B94" i="12" l="1"/>
  <c r="G93" i="12"/>
  <c r="F93" i="12"/>
  <c r="E93" i="12"/>
  <c r="D93" i="12"/>
  <c r="C93" i="12"/>
  <c r="A93" i="12"/>
  <c r="C92" i="11"/>
  <c r="E92" i="11"/>
  <c r="D92" i="11"/>
  <c r="G92" i="11"/>
  <c r="F92" i="11"/>
  <c r="A92" i="11"/>
  <c r="B93" i="11"/>
  <c r="A94" i="12" l="1"/>
  <c r="G94" i="12"/>
  <c r="D94" i="12"/>
  <c r="C94" i="12"/>
  <c r="B95" i="12"/>
  <c r="F94" i="12"/>
  <c r="E94" i="12"/>
  <c r="C93" i="11"/>
  <c r="B94" i="11"/>
  <c r="E93" i="11"/>
  <c r="G93" i="11"/>
  <c r="F93" i="11"/>
  <c r="A93" i="11"/>
  <c r="D93" i="11"/>
  <c r="G95" i="12" l="1"/>
  <c r="F95" i="12"/>
  <c r="E95" i="12"/>
  <c r="D95" i="12"/>
  <c r="C95" i="12"/>
  <c r="A95" i="12"/>
  <c r="B96" i="12"/>
  <c r="A94" i="11"/>
  <c r="E94" i="11"/>
  <c r="D94" i="11"/>
  <c r="C94" i="11"/>
  <c r="B95" i="11"/>
  <c r="F94" i="11"/>
  <c r="G94" i="11"/>
  <c r="B97" i="12" l="1"/>
  <c r="E96" i="12"/>
  <c r="G96" i="12"/>
  <c r="F96" i="12"/>
  <c r="D96" i="12"/>
  <c r="C96" i="12"/>
  <c r="A96" i="12"/>
  <c r="F95" i="11"/>
  <c r="A95" i="11"/>
  <c r="B96" i="11"/>
  <c r="E95" i="11"/>
  <c r="G95" i="11"/>
  <c r="D95" i="11"/>
  <c r="C95" i="11"/>
  <c r="E97" i="12" l="1"/>
  <c r="D97" i="12"/>
  <c r="C97" i="12"/>
  <c r="B98" i="12"/>
  <c r="F97" i="12"/>
  <c r="A97" i="12"/>
  <c r="G97" i="12"/>
  <c r="F96" i="11"/>
  <c r="E96" i="11"/>
  <c r="D96" i="11"/>
  <c r="C96" i="11"/>
  <c r="A96" i="11"/>
  <c r="B97" i="11"/>
  <c r="G96" i="11"/>
  <c r="B99" i="12" l="1"/>
  <c r="G98" i="12"/>
  <c r="C98" i="12"/>
  <c r="D98" i="12"/>
  <c r="A98" i="12"/>
  <c r="F98" i="12"/>
  <c r="E98" i="12"/>
  <c r="D97" i="11"/>
  <c r="B98" i="11"/>
  <c r="F97" i="11"/>
  <c r="E97" i="11"/>
  <c r="G97" i="11"/>
  <c r="C97" i="11"/>
  <c r="A97" i="11"/>
  <c r="C99" i="12" l="1"/>
  <c r="A99" i="12"/>
  <c r="G99" i="12"/>
  <c r="B100" i="12"/>
  <c r="F99" i="12"/>
  <c r="E99" i="12"/>
  <c r="D99" i="12"/>
  <c r="B99" i="11"/>
  <c r="D98" i="11"/>
  <c r="F98" i="11"/>
  <c r="E98" i="11"/>
  <c r="C98" i="11"/>
  <c r="G98" i="11"/>
  <c r="A98" i="11"/>
  <c r="G100" i="12" l="1"/>
  <c r="F100" i="12"/>
  <c r="E100" i="12"/>
  <c r="A100" i="12"/>
  <c r="B101" i="12"/>
  <c r="C100" i="12"/>
  <c r="D100" i="12"/>
  <c r="B100" i="11"/>
  <c r="F99" i="11"/>
  <c r="E99" i="11"/>
  <c r="G99" i="11"/>
  <c r="D99" i="11"/>
  <c r="C99" i="11"/>
  <c r="A99" i="11"/>
  <c r="A101" i="12" l="1"/>
  <c r="F101" i="12"/>
  <c r="D101" i="12"/>
  <c r="C101" i="12"/>
  <c r="B102" i="12"/>
  <c r="G101" i="12"/>
  <c r="E101" i="12"/>
  <c r="G100" i="11"/>
  <c r="F100" i="11"/>
  <c r="E100" i="11"/>
  <c r="D100" i="11"/>
  <c r="C100" i="11"/>
  <c r="A100" i="11"/>
  <c r="B101" i="11"/>
  <c r="F102" i="12" l="1"/>
  <c r="E102" i="12"/>
  <c r="D102" i="12"/>
  <c r="C102" i="12"/>
  <c r="B103" i="12"/>
  <c r="G102" i="12"/>
  <c r="A102" i="12"/>
  <c r="G101" i="11"/>
  <c r="F101" i="11"/>
  <c r="E101" i="11"/>
  <c r="D101" i="11"/>
  <c r="B102" i="11"/>
  <c r="C101" i="11"/>
  <c r="A101" i="11"/>
  <c r="B104" i="12" l="1"/>
  <c r="D103" i="12"/>
  <c r="F103" i="12"/>
  <c r="G103" i="12"/>
  <c r="E103" i="12"/>
  <c r="C103" i="12"/>
  <c r="A103" i="12"/>
  <c r="E102" i="11"/>
  <c r="G102" i="11"/>
  <c r="F102" i="11"/>
  <c r="D102" i="11"/>
  <c r="C102" i="11"/>
  <c r="B103" i="11"/>
  <c r="A102" i="11"/>
  <c r="D104" i="12" l="1"/>
  <c r="C104" i="12"/>
  <c r="A104" i="12"/>
  <c r="B105" i="12"/>
  <c r="E104" i="12"/>
  <c r="G104" i="12"/>
  <c r="F104" i="12"/>
  <c r="E103" i="11"/>
  <c r="G103" i="11"/>
  <c r="F103" i="11"/>
  <c r="B104" i="11"/>
  <c r="D103" i="11"/>
  <c r="C103" i="11"/>
  <c r="A103" i="11"/>
  <c r="B106" i="12" l="1"/>
  <c r="G105" i="12"/>
  <c r="F105" i="12"/>
  <c r="E105" i="12"/>
  <c r="D105" i="12"/>
  <c r="C105" i="12"/>
  <c r="A105" i="12"/>
  <c r="C104" i="11"/>
  <c r="G104" i="11"/>
  <c r="F104" i="11"/>
  <c r="E104" i="11"/>
  <c r="D104" i="11"/>
  <c r="A104" i="11"/>
  <c r="B105" i="11"/>
  <c r="A106" i="12" l="1"/>
  <c r="G106" i="12"/>
  <c r="B107" i="12"/>
  <c r="F106" i="12"/>
  <c r="D106" i="12"/>
  <c r="C106" i="12"/>
  <c r="E106" i="12"/>
  <c r="C105" i="11"/>
  <c r="G105" i="11"/>
  <c r="F105" i="11"/>
  <c r="E105" i="11"/>
  <c r="B106" i="11"/>
  <c r="D105" i="11"/>
  <c r="A105" i="11"/>
  <c r="G107" i="12" l="1"/>
  <c r="F107" i="12"/>
  <c r="E107" i="12"/>
  <c r="D107" i="12"/>
  <c r="A107" i="12"/>
  <c r="B108" i="12"/>
  <c r="C107" i="12"/>
  <c r="A106" i="11"/>
  <c r="G106" i="11"/>
  <c r="F106" i="11"/>
  <c r="E106" i="11"/>
  <c r="D106" i="11"/>
  <c r="B107" i="11"/>
  <c r="C106" i="11"/>
  <c r="B109" i="12" l="1"/>
  <c r="E108" i="12"/>
  <c r="F108" i="12"/>
  <c r="G108" i="12"/>
  <c r="D108" i="12"/>
  <c r="C108" i="12"/>
  <c r="A108" i="12"/>
  <c r="F107" i="11"/>
  <c r="A107" i="11"/>
  <c r="G107" i="11"/>
  <c r="C107" i="11"/>
  <c r="B108" i="11"/>
  <c r="E107" i="11"/>
  <c r="D107" i="11"/>
  <c r="E109" i="12" l="1"/>
  <c r="D109" i="12"/>
  <c r="C109" i="12"/>
  <c r="B110" i="12"/>
  <c r="G109" i="12"/>
  <c r="F109" i="12"/>
  <c r="A109" i="12"/>
  <c r="F108" i="11"/>
  <c r="G108" i="11"/>
  <c r="E108" i="11"/>
  <c r="D108" i="11"/>
  <c r="A108" i="11"/>
  <c r="C108" i="11"/>
  <c r="B109" i="11"/>
  <c r="B111" i="12" l="1"/>
  <c r="G110" i="12"/>
  <c r="C110" i="12"/>
  <c r="A110" i="12"/>
  <c r="F110" i="12"/>
  <c r="E110" i="12"/>
  <c r="D110" i="12"/>
  <c r="D109" i="11"/>
  <c r="A109" i="11"/>
  <c r="G109" i="11"/>
  <c r="B110" i="11"/>
  <c r="F109" i="11"/>
  <c r="C109" i="11"/>
  <c r="E109" i="11"/>
  <c r="C111" i="12" l="1"/>
  <c r="A111" i="12"/>
  <c r="B112" i="12"/>
  <c r="G111" i="12"/>
  <c r="F111" i="12"/>
  <c r="E111" i="12"/>
  <c r="D111" i="12"/>
  <c r="B111" i="11"/>
  <c r="D110" i="11"/>
  <c r="G110" i="11"/>
  <c r="F110" i="11"/>
  <c r="E110" i="11"/>
  <c r="A110" i="11"/>
  <c r="C110" i="11"/>
  <c r="G112" i="12" l="1"/>
  <c r="F112" i="12"/>
  <c r="D112" i="12"/>
  <c r="E112" i="12"/>
  <c r="A112" i="12"/>
  <c r="B113" i="12"/>
  <c r="C112" i="12"/>
  <c r="B112" i="11"/>
  <c r="A111" i="11"/>
  <c r="G111" i="11"/>
  <c r="D111" i="11"/>
  <c r="F111" i="11"/>
  <c r="C111" i="11"/>
  <c r="E111" i="11"/>
  <c r="A113" i="12" l="1"/>
  <c r="F113" i="12"/>
  <c r="D113" i="12"/>
  <c r="C113" i="12"/>
  <c r="B114" i="12"/>
  <c r="G113" i="12"/>
  <c r="E113" i="12"/>
  <c r="G112" i="11"/>
  <c r="B113" i="11"/>
  <c r="F112" i="11"/>
  <c r="E112" i="11"/>
  <c r="A112" i="11"/>
  <c r="D112" i="11"/>
  <c r="C112" i="11"/>
  <c r="F114" i="12" l="1"/>
  <c r="E114" i="12"/>
  <c r="D114" i="12"/>
  <c r="C114" i="12"/>
  <c r="B115" i="12"/>
  <c r="G114" i="12"/>
  <c r="A114" i="12"/>
  <c r="G113" i="11"/>
  <c r="A113" i="11"/>
  <c r="B114" i="11"/>
  <c r="F113" i="11"/>
  <c r="D113" i="11"/>
  <c r="E113" i="11"/>
  <c r="C113" i="11"/>
  <c r="G115" i="12" l="1"/>
  <c r="B116" i="12"/>
  <c r="D115" i="12"/>
  <c r="F115" i="12"/>
  <c r="A115" i="12"/>
  <c r="E115" i="12"/>
  <c r="C115" i="12"/>
  <c r="E114" i="11"/>
  <c r="B115" i="11"/>
  <c r="G114" i="11"/>
  <c r="F114" i="11"/>
  <c r="A114" i="11"/>
  <c r="D114" i="11"/>
  <c r="C114" i="11"/>
  <c r="D116" i="12" l="1"/>
  <c r="C116" i="12"/>
  <c r="A116" i="12"/>
  <c r="B117" i="12"/>
  <c r="F116" i="12"/>
  <c r="E116" i="12"/>
  <c r="G116" i="12"/>
  <c r="E115" i="11"/>
  <c r="A115" i="11"/>
  <c r="B116" i="11"/>
  <c r="G115" i="11"/>
  <c r="F115" i="11"/>
  <c r="D115" i="11"/>
  <c r="C115" i="11"/>
  <c r="B118" i="12" l="1"/>
  <c r="G117" i="12"/>
  <c r="E117" i="12"/>
  <c r="F117" i="12"/>
  <c r="D117" i="12"/>
  <c r="C117" i="12"/>
  <c r="A117" i="12"/>
  <c r="C116" i="11"/>
  <c r="B117" i="11"/>
  <c r="G116" i="11"/>
  <c r="F116" i="11"/>
  <c r="A116" i="11"/>
  <c r="E116" i="11"/>
  <c r="D116" i="11"/>
  <c r="A118" i="12" l="1"/>
  <c r="G118" i="12"/>
  <c r="B119" i="12"/>
  <c r="F118" i="12"/>
  <c r="D118" i="12"/>
  <c r="E118" i="12"/>
  <c r="C118" i="12"/>
  <c r="C117" i="11"/>
  <c r="A117" i="11"/>
  <c r="B118" i="11"/>
  <c r="G117" i="11"/>
  <c r="E117" i="11"/>
  <c r="D117" i="11"/>
  <c r="F117" i="11"/>
  <c r="G119" i="12" l="1"/>
  <c r="C119" i="12"/>
  <c r="F119" i="12"/>
  <c r="E119" i="12"/>
  <c r="D119" i="12"/>
  <c r="B120" i="12"/>
  <c r="A119" i="12"/>
  <c r="A118" i="11"/>
  <c r="B119" i="11"/>
  <c r="G118" i="11"/>
  <c r="F118" i="11"/>
  <c r="C118" i="11"/>
  <c r="E118" i="11"/>
  <c r="D118" i="11"/>
  <c r="B121" i="12" l="1"/>
  <c r="E120" i="12"/>
  <c r="A120" i="12"/>
  <c r="G120" i="12"/>
  <c r="F120" i="12"/>
  <c r="C120" i="12"/>
  <c r="D120" i="12"/>
  <c r="F119" i="11"/>
  <c r="A119" i="11"/>
  <c r="C119" i="11"/>
  <c r="B120" i="11"/>
  <c r="E119" i="11"/>
  <c r="D119" i="11"/>
  <c r="G119" i="11"/>
  <c r="E121" i="12" l="1"/>
  <c r="D121" i="12"/>
  <c r="C121" i="12"/>
  <c r="A121" i="12"/>
  <c r="G121" i="12"/>
  <c r="B122" i="12"/>
  <c r="F121" i="12"/>
  <c r="F120" i="11"/>
  <c r="B121" i="11"/>
  <c r="G120" i="11"/>
  <c r="C120" i="11"/>
  <c r="E120" i="11"/>
  <c r="D120" i="11"/>
  <c r="A120" i="11"/>
  <c r="F122" i="12" l="1"/>
  <c r="B123" i="12"/>
  <c r="G122" i="12"/>
  <c r="C122" i="12"/>
  <c r="E122" i="12"/>
  <c r="A122" i="12"/>
  <c r="D122" i="12"/>
  <c r="D121" i="11"/>
  <c r="C121" i="11"/>
  <c r="A121" i="11"/>
  <c r="B122" i="11"/>
  <c r="G121" i="11"/>
  <c r="F121" i="11"/>
  <c r="E121" i="11"/>
  <c r="C123" i="12" l="1"/>
  <c r="A123" i="12"/>
  <c r="E123" i="12"/>
  <c r="D123" i="12"/>
  <c r="B124" i="12"/>
  <c r="F123" i="12"/>
  <c r="G123" i="12"/>
  <c r="B123" i="11"/>
  <c r="D122" i="11"/>
  <c r="G122" i="11"/>
  <c r="C122" i="11"/>
  <c r="F122" i="11"/>
  <c r="E122" i="11"/>
  <c r="A122" i="11"/>
  <c r="D124" i="12" l="1"/>
  <c r="G124" i="12"/>
  <c r="F124" i="12"/>
  <c r="E124" i="12"/>
  <c r="A124" i="12"/>
  <c r="B125" i="12"/>
  <c r="C124" i="12"/>
  <c r="B124" i="11"/>
  <c r="D123" i="11"/>
  <c r="C123" i="11"/>
  <c r="A123" i="11"/>
  <c r="F123" i="11"/>
  <c r="G123" i="11"/>
  <c r="E123" i="11"/>
  <c r="A125" i="12" l="1"/>
  <c r="B126" i="12"/>
  <c r="F125" i="12"/>
  <c r="E125" i="12"/>
  <c r="D125" i="12"/>
  <c r="G125" i="12"/>
  <c r="C125" i="12"/>
  <c r="G124" i="11"/>
  <c r="B125" i="11"/>
  <c r="D124" i="11"/>
  <c r="C124" i="11"/>
  <c r="F124" i="11"/>
  <c r="E124" i="11"/>
  <c r="A124" i="11"/>
  <c r="F126" i="12" l="1"/>
  <c r="E126" i="12"/>
  <c r="D126" i="12"/>
  <c r="C126" i="12"/>
  <c r="A126" i="12"/>
  <c r="G126" i="12"/>
  <c r="B127" i="12"/>
  <c r="G125" i="11"/>
  <c r="D125" i="11"/>
  <c r="C125" i="11"/>
  <c r="A125" i="11"/>
  <c r="B126" i="11"/>
  <c r="E125" i="11"/>
  <c r="F125" i="11"/>
  <c r="G127" i="12" l="1"/>
  <c r="B128" i="12"/>
  <c r="D127" i="12"/>
  <c r="C127" i="12"/>
  <c r="A127" i="12"/>
  <c r="F127" i="12"/>
  <c r="E127" i="12"/>
  <c r="E126" i="11"/>
  <c r="B127" i="11"/>
  <c r="D126" i="11"/>
  <c r="C126" i="11"/>
  <c r="G126" i="11"/>
  <c r="F126" i="11"/>
  <c r="A126" i="11"/>
  <c r="D128" i="12" l="1"/>
  <c r="C128" i="12"/>
  <c r="A128" i="12"/>
  <c r="B129" i="12"/>
  <c r="G128" i="12"/>
  <c r="F128" i="12"/>
  <c r="E128" i="12"/>
  <c r="B128" i="11"/>
  <c r="E127" i="11"/>
  <c r="D127" i="11"/>
  <c r="C127" i="11"/>
  <c r="A127" i="11"/>
  <c r="G127" i="11"/>
  <c r="F127" i="11"/>
  <c r="B130" i="12" l="1"/>
  <c r="G129" i="12"/>
  <c r="E129" i="12"/>
  <c r="F129" i="12"/>
  <c r="A129" i="12"/>
  <c r="D129" i="12"/>
  <c r="C129" i="12"/>
  <c r="C128" i="11"/>
  <c r="B129" i="11"/>
  <c r="F128" i="11"/>
  <c r="E128" i="11"/>
  <c r="G128" i="11"/>
  <c r="D128" i="11"/>
  <c r="A128" i="11"/>
  <c r="A130" i="12" l="1"/>
  <c r="G130" i="12"/>
  <c r="F130" i="12"/>
  <c r="D130" i="12"/>
  <c r="E130" i="12"/>
  <c r="C130" i="12"/>
  <c r="B131" i="12"/>
  <c r="G129" i="11"/>
  <c r="C129" i="11"/>
  <c r="F129" i="11"/>
  <c r="E129" i="11"/>
  <c r="D129" i="11"/>
  <c r="A129" i="11"/>
  <c r="B130" i="11"/>
  <c r="G131" i="12" l="1"/>
  <c r="C131" i="12"/>
  <c r="F131" i="12"/>
  <c r="E131" i="12"/>
  <c r="D131" i="12"/>
  <c r="A131" i="12"/>
  <c r="B132" i="12"/>
  <c r="A130" i="11"/>
  <c r="G130" i="11"/>
  <c r="F130" i="11"/>
  <c r="B131" i="11"/>
  <c r="E130" i="11"/>
  <c r="D130" i="11"/>
  <c r="C130" i="11"/>
  <c r="B133" i="12" l="1"/>
  <c r="E132" i="12"/>
  <c r="D132" i="12"/>
  <c r="G132" i="12"/>
  <c r="F132" i="12"/>
  <c r="C132" i="12"/>
  <c r="A132" i="12"/>
  <c r="F131" i="11"/>
  <c r="E131" i="11"/>
  <c r="A131" i="11"/>
  <c r="B132" i="11"/>
  <c r="G131" i="11"/>
  <c r="D131" i="11"/>
  <c r="C131" i="11"/>
  <c r="E133" i="12" l="1"/>
  <c r="D133" i="12"/>
  <c r="C133" i="12"/>
  <c r="A133" i="12"/>
  <c r="B134" i="12"/>
  <c r="G133" i="12"/>
  <c r="F133" i="12"/>
  <c r="F132" i="11"/>
  <c r="A132" i="11"/>
  <c r="B133" i="11"/>
  <c r="D132" i="11"/>
  <c r="G132" i="11"/>
  <c r="C132" i="11"/>
  <c r="E132" i="11"/>
  <c r="F134" i="12" l="1"/>
  <c r="B135" i="12"/>
  <c r="G134" i="12"/>
  <c r="C134" i="12"/>
  <c r="D134" i="12"/>
  <c r="E134" i="12"/>
  <c r="A134" i="12"/>
  <c r="D133" i="11"/>
  <c r="C133" i="11"/>
  <c r="B134" i="11"/>
  <c r="G133" i="11"/>
  <c r="A133" i="11"/>
  <c r="F133" i="11"/>
  <c r="E133" i="11"/>
  <c r="C135" i="12" l="1"/>
  <c r="A135" i="12"/>
  <c r="G135" i="12"/>
  <c r="D135" i="12"/>
  <c r="B136" i="12"/>
  <c r="F135" i="12"/>
  <c r="E135" i="12"/>
  <c r="B135" i="11"/>
  <c r="D134" i="11"/>
  <c r="C134" i="11"/>
  <c r="A134" i="11"/>
  <c r="G134" i="11"/>
  <c r="F134" i="11"/>
  <c r="E134" i="11"/>
  <c r="G136" i="12" l="1"/>
  <c r="F136" i="12"/>
  <c r="D136" i="12"/>
  <c r="E136" i="12"/>
  <c r="A136" i="12"/>
  <c r="B137" i="12"/>
  <c r="C136" i="12"/>
  <c r="A135" i="11"/>
  <c r="B136" i="11"/>
  <c r="E135" i="11"/>
  <c r="D135" i="11"/>
  <c r="C135" i="11"/>
  <c r="F135" i="11"/>
  <c r="G135" i="11"/>
  <c r="A137" i="12" l="1"/>
  <c r="B138" i="12"/>
  <c r="F137" i="12"/>
  <c r="E137" i="12"/>
  <c r="G137" i="12"/>
  <c r="D137" i="12"/>
  <c r="C137" i="12"/>
  <c r="G136" i="11"/>
  <c r="F136" i="11"/>
  <c r="E136" i="11"/>
  <c r="D136" i="11"/>
  <c r="C136" i="11"/>
  <c r="A136" i="11"/>
  <c r="B137" i="11"/>
  <c r="F138" i="12" l="1"/>
  <c r="E138" i="12"/>
  <c r="D138" i="12"/>
  <c r="C138" i="12"/>
  <c r="B139" i="12"/>
  <c r="G138" i="12"/>
  <c r="A138" i="12"/>
  <c r="G137" i="11"/>
  <c r="F137" i="11"/>
  <c r="E137" i="11"/>
  <c r="B138" i="11"/>
  <c r="D137" i="11"/>
  <c r="C137" i="11"/>
  <c r="A137" i="11"/>
  <c r="B140" i="12" l="1"/>
  <c r="G139" i="12"/>
  <c r="D139" i="12"/>
  <c r="C139" i="12"/>
  <c r="A139" i="12"/>
  <c r="F139" i="12"/>
  <c r="E139" i="12"/>
  <c r="E138" i="11"/>
  <c r="D138" i="11"/>
  <c r="G138" i="11"/>
  <c r="F138" i="11"/>
  <c r="C138" i="11"/>
  <c r="A138" i="11"/>
  <c r="B139" i="11"/>
  <c r="D140" i="12" l="1"/>
  <c r="C140" i="12"/>
  <c r="A140" i="12"/>
  <c r="B141" i="12"/>
  <c r="G140" i="12"/>
  <c r="F140" i="12"/>
  <c r="E140" i="12"/>
  <c r="B140" i="11"/>
  <c r="E139" i="11"/>
  <c r="A139" i="11"/>
  <c r="G139" i="11"/>
  <c r="F139" i="11"/>
  <c r="D139" i="11"/>
  <c r="C139" i="11"/>
  <c r="B142" i="12" l="1"/>
  <c r="G141" i="12"/>
  <c r="E141" i="12"/>
  <c r="F141" i="12"/>
  <c r="A141" i="12"/>
  <c r="D141" i="12"/>
  <c r="C141" i="12"/>
  <c r="C140" i="11"/>
  <c r="B141" i="11"/>
  <c r="G140" i="11"/>
  <c r="F140" i="11"/>
  <c r="A140" i="11"/>
  <c r="E140" i="11"/>
  <c r="D140" i="11"/>
  <c r="A142" i="12" l="1"/>
  <c r="G142" i="12"/>
  <c r="F142" i="12"/>
  <c r="B143" i="12"/>
  <c r="E142" i="12"/>
  <c r="C142" i="12"/>
  <c r="D142" i="12"/>
  <c r="G141" i="11"/>
  <c r="C141" i="11"/>
  <c r="A141" i="11"/>
  <c r="E141" i="11"/>
  <c r="D141" i="11"/>
  <c r="B142" i="11"/>
  <c r="F141" i="11"/>
  <c r="G143" i="12" l="1"/>
  <c r="C143" i="12"/>
  <c r="F143" i="12"/>
  <c r="E143" i="12"/>
  <c r="D143" i="12"/>
  <c r="A143" i="12"/>
  <c r="A142" i="11"/>
  <c r="C142" i="11"/>
  <c r="B143" i="11"/>
  <c r="E142" i="11"/>
  <c r="D142" i="11"/>
  <c r="G142" i="11"/>
  <c r="F142" i="11"/>
  <c r="F143" i="11" l="1"/>
  <c r="E143" i="11"/>
  <c r="A143" i="11"/>
  <c r="G143" i="11"/>
  <c r="D143" i="11"/>
  <c r="C143" i="11"/>
  <c r="J19" i="1" l="1"/>
  <c r="F18" i="1"/>
  <c r="J18" i="1" s="1"/>
  <c r="F16" i="10"/>
  <c r="F17" i="10" s="1"/>
  <c r="F15" i="10"/>
  <c r="C15" i="10"/>
  <c r="A15" i="10"/>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J17" i="1"/>
  <c r="F15" i="9"/>
  <c r="F16" i="9" s="1"/>
  <c r="C15" i="9"/>
  <c r="D15" i="9" s="1"/>
  <c r="A15" i="9"/>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F18" i="10" l="1"/>
  <c r="D15" i="10"/>
  <c r="E15" i="10" s="1"/>
  <c r="G15" i="10" s="1"/>
  <c r="C16" i="10" s="1"/>
  <c r="F17" i="9"/>
  <c r="E15" i="9"/>
  <c r="G15" i="9" s="1"/>
  <c r="C16" i="9" s="1"/>
  <c r="D16" i="10" l="1"/>
  <c r="E16" i="10" s="1"/>
  <c r="G16" i="10" s="1"/>
  <c r="C17" i="10" s="1"/>
  <c r="F19" i="10"/>
  <c r="D16" i="9"/>
  <c r="E16" i="9" s="1"/>
  <c r="G16" i="9" s="1"/>
  <c r="C17" i="9" s="1"/>
  <c r="F18" i="9"/>
  <c r="D17" i="10" l="1"/>
  <c r="E17" i="10" s="1"/>
  <c r="G17" i="10" s="1"/>
  <c r="C18" i="10" s="1"/>
  <c r="F20" i="10"/>
  <c r="D17" i="9"/>
  <c r="E17" i="9" s="1"/>
  <c r="G17" i="9" s="1"/>
  <c r="C18" i="9" s="1"/>
  <c r="F19" i="9"/>
  <c r="D18" i="10" l="1"/>
  <c r="E18" i="10" s="1"/>
  <c r="G18" i="10" s="1"/>
  <c r="C19" i="10" s="1"/>
  <c r="F21" i="10"/>
  <c r="D18" i="9"/>
  <c r="E18" i="9" s="1"/>
  <c r="G18" i="9" s="1"/>
  <c r="C19" i="9" s="1"/>
  <c r="F20" i="9"/>
  <c r="D19" i="10" l="1"/>
  <c r="E19" i="10" s="1"/>
  <c r="G19" i="10" s="1"/>
  <c r="C20" i="10" s="1"/>
  <c r="F22" i="10"/>
  <c r="D19" i="9"/>
  <c r="E19" i="9" s="1"/>
  <c r="G19" i="9" s="1"/>
  <c r="C20" i="9" s="1"/>
  <c r="F21" i="9"/>
  <c r="D20" i="10" l="1"/>
  <c r="E20" i="10" s="1"/>
  <c r="G20" i="10" s="1"/>
  <c r="C21" i="10" s="1"/>
  <c r="F23" i="10"/>
  <c r="D20" i="9"/>
  <c r="E20" i="9" s="1"/>
  <c r="G20" i="9" s="1"/>
  <c r="C21" i="9" s="1"/>
  <c r="F22" i="9"/>
  <c r="D21" i="10" l="1"/>
  <c r="E21" i="10" s="1"/>
  <c r="G21" i="10" s="1"/>
  <c r="C22" i="10" s="1"/>
  <c r="F24" i="10"/>
  <c r="D21" i="9"/>
  <c r="E21" i="9" s="1"/>
  <c r="G21" i="9" s="1"/>
  <c r="C22" i="9" s="1"/>
  <c r="F23" i="9"/>
  <c r="D22" i="10" l="1"/>
  <c r="E22" i="10" s="1"/>
  <c r="G22" i="10" s="1"/>
  <c r="C23" i="10" s="1"/>
  <c r="F25" i="10"/>
  <c r="D22" i="9"/>
  <c r="E22" i="9" s="1"/>
  <c r="G22" i="9" s="1"/>
  <c r="C23" i="9" s="1"/>
  <c r="F24" i="9"/>
  <c r="D23" i="10" l="1"/>
  <c r="E23" i="10" s="1"/>
  <c r="G23" i="10" s="1"/>
  <c r="C24" i="10" s="1"/>
  <c r="F26" i="10"/>
  <c r="D23" i="9"/>
  <c r="E23" i="9" s="1"/>
  <c r="G23" i="9" s="1"/>
  <c r="C24" i="9" s="1"/>
  <c r="F25" i="9"/>
  <c r="D24" i="10" l="1"/>
  <c r="E24" i="10" s="1"/>
  <c r="G24" i="10" s="1"/>
  <c r="C25" i="10" s="1"/>
  <c r="F27" i="10"/>
  <c r="D24" i="9"/>
  <c r="E24" i="9" s="1"/>
  <c r="G24" i="9" s="1"/>
  <c r="C25" i="9" s="1"/>
  <c r="F26" i="9"/>
  <c r="D25" i="10" l="1"/>
  <c r="E25" i="10" s="1"/>
  <c r="G25" i="10" s="1"/>
  <c r="C26" i="10" s="1"/>
  <c r="F28" i="10"/>
  <c r="D25" i="9"/>
  <c r="E25" i="9" s="1"/>
  <c r="G25" i="9" s="1"/>
  <c r="C26" i="9" s="1"/>
  <c r="F27" i="9"/>
  <c r="D26" i="10" l="1"/>
  <c r="E26" i="10" s="1"/>
  <c r="G26" i="10" s="1"/>
  <c r="C27" i="10" s="1"/>
  <c r="F29" i="10"/>
  <c r="D26" i="9"/>
  <c r="E26" i="9" s="1"/>
  <c r="G26" i="9" s="1"/>
  <c r="C27" i="9" s="1"/>
  <c r="F28" i="9"/>
  <c r="D27" i="10" l="1"/>
  <c r="E27" i="10" s="1"/>
  <c r="G27" i="10" s="1"/>
  <c r="C28" i="10" s="1"/>
  <c r="F30" i="10"/>
  <c r="D27" i="9"/>
  <c r="E27" i="9" s="1"/>
  <c r="G27" i="9" s="1"/>
  <c r="C28" i="9" s="1"/>
  <c r="F29" i="9"/>
  <c r="D28" i="10" l="1"/>
  <c r="E28" i="10" s="1"/>
  <c r="G28" i="10"/>
  <c r="C29" i="10" s="1"/>
  <c r="F31" i="10"/>
  <c r="D28" i="9"/>
  <c r="E28" i="9" s="1"/>
  <c r="G28" i="9" s="1"/>
  <c r="C29" i="9" s="1"/>
  <c r="F30" i="9"/>
  <c r="F32" i="10" l="1"/>
  <c r="D29" i="10"/>
  <c r="E29" i="10" s="1"/>
  <c r="G29" i="10"/>
  <c r="C30" i="10" s="1"/>
  <c r="D29" i="9"/>
  <c r="E29" i="9" s="1"/>
  <c r="G29" i="9" s="1"/>
  <c r="C30" i="9" s="1"/>
  <c r="F31" i="9"/>
  <c r="D30" i="10" l="1"/>
  <c r="E30" i="10" s="1"/>
  <c r="G30" i="10" s="1"/>
  <c r="C31" i="10" s="1"/>
  <c r="F33" i="10"/>
  <c r="D30" i="9"/>
  <c r="E30" i="9" s="1"/>
  <c r="G30" i="9" s="1"/>
  <c r="C31" i="9" s="1"/>
  <c r="F32" i="9"/>
  <c r="D31" i="10" l="1"/>
  <c r="E31" i="10" s="1"/>
  <c r="G31" i="10" s="1"/>
  <c r="C32" i="10" s="1"/>
  <c r="F34" i="10"/>
  <c r="D31" i="9"/>
  <c r="E31" i="9" s="1"/>
  <c r="G31" i="9" s="1"/>
  <c r="C32" i="9" s="1"/>
  <c r="F33" i="9"/>
  <c r="D32" i="10" l="1"/>
  <c r="E32" i="10" s="1"/>
  <c r="G32" i="10" s="1"/>
  <c r="C33" i="10" s="1"/>
  <c r="F35" i="10"/>
  <c r="D32" i="9"/>
  <c r="E32" i="9" s="1"/>
  <c r="G32" i="9" s="1"/>
  <c r="C33" i="9" s="1"/>
  <c r="F34" i="9"/>
  <c r="D33" i="10" l="1"/>
  <c r="E33" i="10" s="1"/>
  <c r="G33" i="10" s="1"/>
  <c r="C34" i="10" s="1"/>
  <c r="F36" i="10"/>
  <c r="D33" i="9"/>
  <c r="E33" i="9" s="1"/>
  <c r="G33" i="9" s="1"/>
  <c r="C34" i="9" s="1"/>
  <c r="F35" i="9"/>
  <c r="D34" i="10" l="1"/>
  <c r="E34" i="10" s="1"/>
  <c r="G34" i="10" s="1"/>
  <c r="C35" i="10" s="1"/>
  <c r="F37" i="10"/>
  <c r="F36" i="9"/>
  <c r="D34" i="9"/>
  <c r="E34" i="9" s="1"/>
  <c r="G34" i="9" s="1"/>
  <c r="C35" i="9" s="1"/>
  <c r="D35" i="10" l="1"/>
  <c r="E35" i="10" s="1"/>
  <c r="G35" i="10" s="1"/>
  <c r="C36" i="10" s="1"/>
  <c r="F38" i="10"/>
  <c r="D35" i="9"/>
  <c r="E35" i="9" s="1"/>
  <c r="G35" i="9" s="1"/>
  <c r="C36" i="9" s="1"/>
  <c r="F37" i="9"/>
  <c r="D36" i="10" l="1"/>
  <c r="E36" i="10" s="1"/>
  <c r="G36" i="10" s="1"/>
  <c r="C37" i="10" s="1"/>
  <c r="F39" i="10"/>
  <c r="F38" i="9"/>
  <c r="D36" i="9"/>
  <c r="E36" i="9" s="1"/>
  <c r="G36" i="9" s="1"/>
  <c r="C37" i="9" s="1"/>
  <c r="D37" i="10" l="1"/>
  <c r="E37" i="10" s="1"/>
  <c r="G37" i="10"/>
  <c r="C38" i="10" s="1"/>
  <c r="F40" i="10"/>
  <c r="D37" i="9"/>
  <c r="E37" i="9" s="1"/>
  <c r="G37" i="9" s="1"/>
  <c r="C38" i="9" s="1"/>
  <c r="F39" i="9"/>
  <c r="F41" i="10" l="1"/>
  <c r="D38" i="10"/>
  <c r="E38" i="10" s="1"/>
  <c r="G38" i="10" s="1"/>
  <c r="C39" i="10" s="1"/>
  <c r="D38" i="9"/>
  <c r="E38" i="9" s="1"/>
  <c r="G38" i="9" s="1"/>
  <c r="C39" i="9" s="1"/>
  <c r="F40" i="9"/>
  <c r="D39" i="10" l="1"/>
  <c r="E39" i="10" s="1"/>
  <c r="G39" i="10" s="1"/>
  <c r="C40" i="10" s="1"/>
  <c r="F42" i="10"/>
  <c r="D39" i="9"/>
  <c r="E39" i="9" s="1"/>
  <c r="G39" i="9" s="1"/>
  <c r="C40" i="9" s="1"/>
  <c r="F41" i="9"/>
  <c r="D40" i="10" l="1"/>
  <c r="E40" i="10" s="1"/>
  <c r="G40" i="10" s="1"/>
  <c r="C41" i="10" s="1"/>
  <c r="F43" i="10"/>
  <c r="D40" i="9"/>
  <c r="E40" i="9" s="1"/>
  <c r="G40" i="9" s="1"/>
  <c r="C41" i="9" s="1"/>
  <c r="F42" i="9"/>
  <c r="D41" i="10" l="1"/>
  <c r="E41" i="10" s="1"/>
  <c r="G41" i="10"/>
  <c r="C42" i="10" s="1"/>
  <c r="F44" i="10"/>
  <c r="D41" i="9"/>
  <c r="E41" i="9" s="1"/>
  <c r="G41" i="9" s="1"/>
  <c r="C42" i="9" s="1"/>
  <c r="F43" i="9"/>
  <c r="F45" i="10" l="1"/>
  <c r="D42" i="10"/>
  <c r="E42" i="10" s="1"/>
  <c r="G42" i="10" s="1"/>
  <c r="C43" i="10" s="1"/>
  <c r="F44" i="9"/>
  <c r="D42" i="9"/>
  <c r="E42" i="9" s="1"/>
  <c r="G42" i="9" s="1"/>
  <c r="C43" i="9" s="1"/>
  <c r="D43" i="10" l="1"/>
  <c r="E43" i="10" s="1"/>
  <c r="G43" i="10" s="1"/>
  <c r="C44" i="10" s="1"/>
  <c r="F46" i="10"/>
  <c r="D43" i="9"/>
  <c r="E43" i="9" s="1"/>
  <c r="G43" i="9" s="1"/>
  <c r="C44" i="9" s="1"/>
  <c r="F45" i="9"/>
  <c r="D44" i="10" l="1"/>
  <c r="E44" i="10" s="1"/>
  <c r="G44" i="10" s="1"/>
  <c r="C45" i="10" s="1"/>
  <c r="F47" i="10"/>
  <c r="F46" i="9"/>
  <c r="D44" i="9"/>
  <c r="E44" i="9" s="1"/>
  <c r="G44" i="9" s="1"/>
  <c r="C45" i="9" s="1"/>
  <c r="D45" i="10" l="1"/>
  <c r="E45" i="10" s="1"/>
  <c r="G45" i="10"/>
  <c r="C46" i="10" s="1"/>
  <c r="F48" i="10"/>
  <c r="D45" i="9"/>
  <c r="E45" i="9" s="1"/>
  <c r="G45" i="9" s="1"/>
  <c r="C46" i="9" s="1"/>
  <c r="F47" i="9"/>
  <c r="F49" i="10" l="1"/>
  <c r="D46" i="10"/>
  <c r="E46" i="10" s="1"/>
  <c r="G46" i="10" s="1"/>
  <c r="C47" i="10" s="1"/>
  <c r="D46" i="9"/>
  <c r="E46" i="9" s="1"/>
  <c r="G46" i="9" s="1"/>
  <c r="C47" i="9" s="1"/>
  <c r="F48" i="9"/>
  <c r="D47" i="10" l="1"/>
  <c r="E47" i="10" s="1"/>
  <c r="G47" i="10" s="1"/>
  <c r="C48" i="10" s="1"/>
  <c r="F50" i="10"/>
  <c r="D47" i="9"/>
  <c r="E47" i="9" s="1"/>
  <c r="G47" i="9" s="1"/>
  <c r="C48" i="9" s="1"/>
  <c r="F49" i="9"/>
  <c r="D48" i="10" l="1"/>
  <c r="E48" i="10" s="1"/>
  <c r="G48" i="10" s="1"/>
  <c r="C49" i="10" s="1"/>
  <c r="F51" i="10"/>
  <c r="D48" i="9"/>
  <c r="E48" i="9" s="1"/>
  <c r="G48" i="9" s="1"/>
  <c r="C49" i="9" s="1"/>
  <c r="F50" i="9"/>
  <c r="D49" i="10" l="1"/>
  <c r="E49" i="10" s="1"/>
  <c r="G49" i="10"/>
  <c r="C50" i="10" s="1"/>
  <c r="F52" i="10"/>
  <c r="F51" i="9"/>
  <c r="D49" i="9"/>
  <c r="E49" i="9" s="1"/>
  <c r="G49" i="9" s="1"/>
  <c r="C50" i="9" s="1"/>
  <c r="D50" i="10" l="1"/>
  <c r="E50" i="10" s="1"/>
  <c r="G50" i="10" s="1"/>
  <c r="C51" i="10" s="1"/>
  <c r="F53" i="10"/>
  <c r="D50" i="9"/>
  <c r="E50" i="9" s="1"/>
  <c r="G50" i="9" s="1"/>
  <c r="C51" i="9" s="1"/>
  <c r="F52" i="9"/>
  <c r="D51" i="10" l="1"/>
  <c r="E51" i="10" s="1"/>
  <c r="G51" i="10" s="1"/>
  <c r="C52" i="10" s="1"/>
  <c r="F54" i="10"/>
  <c r="D51" i="9"/>
  <c r="E51" i="9" s="1"/>
  <c r="G51" i="9" s="1"/>
  <c r="C52" i="9" s="1"/>
  <c r="F53" i="9"/>
  <c r="D52" i="10" l="1"/>
  <c r="E52" i="10" s="1"/>
  <c r="G52" i="10" s="1"/>
  <c r="C53" i="10" s="1"/>
  <c r="F55" i="10"/>
  <c r="F54" i="9"/>
  <c r="D52" i="9"/>
  <c r="E52" i="9" s="1"/>
  <c r="G52" i="9" s="1"/>
  <c r="C53" i="9" s="1"/>
  <c r="D53" i="10" l="1"/>
  <c r="E53" i="10" s="1"/>
  <c r="G53" i="10" s="1"/>
  <c r="C54" i="10" s="1"/>
  <c r="F56" i="10"/>
  <c r="D53" i="9"/>
  <c r="E53" i="9" s="1"/>
  <c r="G53" i="9" s="1"/>
  <c r="C54" i="9" s="1"/>
  <c r="F55" i="9"/>
  <c r="D54" i="10" l="1"/>
  <c r="E54" i="10" s="1"/>
  <c r="G54" i="10"/>
  <c r="C55" i="10" s="1"/>
  <c r="F57" i="10"/>
  <c r="D54" i="9"/>
  <c r="E54" i="9" s="1"/>
  <c r="G54" i="9" s="1"/>
  <c r="C55" i="9" s="1"/>
  <c r="F56" i="9"/>
  <c r="D55" i="10" l="1"/>
  <c r="E55" i="10" s="1"/>
  <c r="G55" i="10" s="1"/>
  <c r="C56" i="10" s="1"/>
  <c r="F58" i="10"/>
  <c r="D55" i="9"/>
  <c r="E55" i="9" s="1"/>
  <c r="G55" i="9" s="1"/>
  <c r="C56" i="9" s="1"/>
  <c r="F57" i="9"/>
  <c r="D56" i="10" l="1"/>
  <c r="E56" i="10" s="1"/>
  <c r="G56" i="10" s="1"/>
  <c r="C57" i="10" s="1"/>
  <c r="F59" i="10"/>
  <c r="D56" i="9"/>
  <c r="E56" i="9" s="1"/>
  <c r="G56" i="9" s="1"/>
  <c r="C57" i="9" s="1"/>
  <c r="F58" i="9"/>
  <c r="D57" i="10" l="1"/>
  <c r="E57" i="10" s="1"/>
  <c r="G57" i="10"/>
  <c r="C58" i="10" s="1"/>
  <c r="F60" i="10"/>
  <c r="F59" i="9"/>
  <c r="D57" i="9"/>
  <c r="E57" i="9" s="1"/>
  <c r="G57" i="9" s="1"/>
  <c r="C58" i="9" s="1"/>
  <c r="D58" i="10" l="1"/>
  <c r="E58" i="10" s="1"/>
  <c r="G58" i="10" s="1"/>
  <c r="C59" i="10" s="1"/>
  <c r="F61" i="10"/>
  <c r="D58" i="9"/>
  <c r="E58" i="9" s="1"/>
  <c r="G58" i="9" s="1"/>
  <c r="C59" i="9" s="1"/>
  <c r="F60" i="9"/>
  <c r="D59" i="10" l="1"/>
  <c r="E59" i="10" s="1"/>
  <c r="G59" i="10" s="1"/>
  <c r="C60" i="10" s="1"/>
  <c r="F62" i="10"/>
  <c r="F61" i="9"/>
  <c r="D59" i="9"/>
  <c r="E59" i="9" s="1"/>
  <c r="G59" i="9" s="1"/>
  <c r="C60" i="9" s="1"/>
  <c r="D60" i="10" l="1"/>
  <c r="E60" i="10" s="1"/>
  <c r="G60" i="10" s="1"/>
  <c r="C61" i="10" s="1"/>
  <c r="F63" i="10"/>
  <c r="D60" i="9"/>
  <c r="E60" i="9" s="1"/>
  <c r="G60" i="9" s="1"/>
  <c r="C61" i="9" s="1"/>
  <c r="F62" i="9"/>
  <c r="D61" i="10" l="1"/>
  <c r="E61" i="10" s="1"/>
  <c r="G61" i="10" s="1"/>
  <c r="C62" i="10" s="1"/>
  <c r="F64" i="10"/>
  <c r="F63" i="9"/>
  <c r="D61" i="9"/>
  <c r="E61" i="9" s="1"/>
  <c r="G61" i="9" s="1"/>
  <c r="C62" i="9" s="1"/>
  <c r="D62" i="10" l="1"/>
  <c r="E62" i="10" s="1"/>
  <c r="G62" i="10" s="1"/>
  <c r="C63" i="10" s="1"/>
  <c r="F65" i="10"/>
  <c r="D62" i="9"/>
  <c r="E62" i="9" s="1"/>
  <c r="G62" i="9" s="1"/>
  <c r="C63" i="9" s="1"/>
  <c r="F64" i="9"/>
  <c r="D63" i="10" l="1"/>
  <c r="E63" i="10" s="1"/>
  <c r="G63" i="10" s="1"/>
  <c r="C64" i="10" s="1"/>
  <c r="F66" i="10"/>
  <c r="D63" i="9"/>
  <c r="E63" i="9" s="1"/>
  <c r="G63" i="9" s="1"/>
  <c r="C64" i="9" s="1"/>
  <c r="F65" i="9"/>
  <c r="D64" i="10" l="1"/>
  <c r="E64" i="10" s="1"/>
  <c r="G64" i="10" s="1"/>
  <c r="C65" i="10" s="1"/>
  <c r="F67" i="10"/>
  <c r="D64" i="9"/>
  <c r="E64" i="9" s="1"/>
  <c r="G64" i="9" s="1"/>
  <c r="C65" i="9" s="1"/>
  <c r="F66" i="9"/>
  <c r="D65" i="10" l="1"/>
  <c r="E65" i="10" s="1"/>
  <c r="G65" i="10" s="1"/>
  <c r="C66" i="10" s="1"/>
  <c r="F68" i="10"/>
  <c r="F67" i="9"/>
  <c r="D65" i="9"/>
  <c r="E65" i="9" s="1"/>
  <c r="G65" i="9" s="1"/>
  <c r="C66" i="9" s="1"/>
  <c r="D66" i="10" l="1"/>
  <c r="E66" i="10" s="1"/>
  <c r="G66" i="10" s="1"/>
  <c r="C67" i="10" s="1"/>
  <c r="F69" i="10"/>
  <c r="D66" i="9"/>
  <c r="E66" i="9" s="1"/>
  <c r="G66" i="9" s="1"/>
  <c r="C67" i="9" s="1"/>
  <c r="F68" i="9"/>
  <c r="D67" i="10" l="1"/>
  <c r="E67" i="10" s="1"/>
  <c r="G67" i="10" s="1"/>
  <c r="C68" i="10" s="1"/>
  <c r="F70" i="10"/>
  <c r="D67" i="9"/>
  <c r="E67" i="9" s="1"/>
  <c r="G67" i="9" s="1"/>
  <c r="C68" i="9" s="1"/>
  <c r="F69" i="9"/>
  <c r="D68" i="10" l="1"/>
  <c r="E68" i="10" s="1"/>
  <c r="G68" i="10" s="1"/>
  <c r="C69" i="10" s="1"/>
  <c r="F71" i="10"/>
  <c r="F70" i="9"/>
  <c r="D68" i="9"/>
  <c r="E68" i="9" s="1"/>
  <c r="G68" i="9" s="1"/>
  <c r="C69" i="9" s="1"/>
  <c r="D69" i="10" l="1"/>
  <c r="E69" i="10" s="1"/>
  <c r="G69" i="10" s="1"/>
  <c r="C70" i="10" s="1"/>
  <c r="F72" i="10"/>
  <c r="D69" i="9"/>
  <c r="E69" i="9" s="1"/>
  <c r="G69" i="9" s="1"/>
  <c r="C70" i="9" s="1"/>
  <c r="F71" i="9"/>
  <c r="D70" i="10" l="1"/>
  <c r="E70" i="10" s="1"/>
  <c r="G70" i="10" s="1"/>
  <c r="C71" i="10" s="1"/>
  <c r="F73" i="10"/>
  <c r="D70" i="9"/>
  <c r="E70" i="9" s="1"/>
  <c r="G70" i="9" s="1"/>
  <c r="C71" i="9" s="1"/>
  <c r="F72" i="9"/>
  <c r="D71" i="10" l="1"/>
  <c r="E71" i="10" s="1"/>
  <c r="G71" i="10" s="1"/>
  <c r="C72" i="10" s="1"/>
  <c r="F74" i="10"/>
  <c r="D71" i="9"/>
  <c r="E71" i="9" s="1"/>
  <c r="G71" i="9" s="1"/>
  <c r="C72" i="9" s="1"/>
  <c r="F73" i="9"/>
  <c r="D72" i="10" l="1"/>
  <c r="E72" i="10" s="1"/>
  <c r="G72" i="10" s="1"/>
  <c r="C73" i="10" s="1"/>
  <c r="F75" i="10"/>
  <c r="D72" i="9"/>
  <c r="E72" i="9" s="1"/>
  <c r="G72" i="9" s="1"/>
  <c r="C73" i="9" s="1"/>
  <c r="F74" i="9"/>
  <c r="D73" i="10" l="1"/>
  <c r="E73" i="10" s="1"/>
  <c r="G73" i="10" s="1"/>
  <c r="C74" i="10" s="1"/>
  <c r="F76" i="10"/>
  <c r="D73" i="9"/>
  <c r="E73" i="9" s="1"/>
  <c r="G73" i="9" s="1"/>
  <c r="C74" i="9" s="1"/>
  <c r="F75" i="9"/>
  <c r="D74" i="10" l="1"/>
  <c r="E74" i="10" s="1"/>
  <c r="G74" i="10" s="1"/>
  <c r="C75" i="10" s="1"/>
  <c r="F77" i="10"/>
  <c r="F76" i="9"/>
  <c r="D74" i="9"/>
  <c r="E74" i="9" s="1"/>
  <c r="G74" i="9" s="1"/>
  <c r="C75" i="9" s="1"/>
  <c r="D75" i="10" l="1"/>
  <c r="E75" i="10" s="1"/>
  <c r="G75" i="10" s="1"/>
  <c r="C76" i="10" s="1"/>
  <c r="F78" i="10"/>
  <c r="D75" i="9"/>
  <c r="E75" i="9" s="1"/>
  <c r="G75" i="9" s="1"/>
  <c r="C76" i="9" s="1"/>
  <c r="F77" i="9"/>
  <c r="D76" i="10" l="1"/>
  <c r="E76" i="10" s="1"/>
  <c r="G76" i="10" s="1"/>
  <c r="C77" i="10" s="1"/>
  <c r="F79" i="10"/>
  <c r="F78" i="9"/>
  <c r="D76" i="9"/>
  <c r="E76" i="9" s="1"/>
  <c r="G76" i="9" s="1"/>
  <c r="C77" i="9" s="1"/>
  <c r="D77" i="10" l="1"/>
  <c r="E77" i="10" s="1"/>
  <c r="G77" i="10" s="1"/>
  <c r="C78" i="10" s="1"/>
  <c r="F80" i="10"/>
  <c r="D77" i="9"/>
  <c r="E77" i="9" s="1"/>
  <c r="G77" i="9" s="1"/>
  <c r="C78" i="9" s="1"/>
  <c r="F79" i="9"/>
  <c r="D78" i="10" l="1"/>
  <c r="E78" i="10" s="1"/>
  <c r="G78" i="10" s="1"/>
  <c r="C79" i="10" s="1"/>
  <c r="F81" i="10"/>
  <c r="D78" i="9"/>
  <c r="E78" i="9" s="1"/>
  <c r="G78" i="9" s="1"/>
  <c r="C79" i="9" s="1"/>
  <c r="F80" i="9"/>
  <c r="D79" i="10" l="1"/>
  <c r="E79" i="10" s="1"/>
  <c r="G79" i="10" s="1"/>
  <c r="C80" i="10" s="1"/>
  <c r="F82" i="10"/>
  <c r="D79" i="9"/>
  <c r="E79" i="9" s="1"/>
  <c r="G79" i="9" s="1"/>
  <c r="C80" i="9" s="1"/>
  <c r="F81" i="9"/>
  <c r="D80" i="10" l="1"/>
  <c r="E80" i="10" s="1"/>
  <c r="G80" i="10"/>
  <c r="C81" i="10" s="1"/>
  <c r="F83" i="10"/>
  <c r="D80" i="9"/>
  <c r="E80" i="9" s="1"/>
  <c r="G80" i="9" s="1"/>
  <c r="C81" i="9" s="1"/>
  <c r="F82" i="9"/>
  <c r="D81" i="10" l="1"/>
  <c r="E81" i="10" s="1"/>
  <c r="G81" i="10"/>
  <c r="C82" i="10" s="1"/>
  <c r="F84" i="10"/>
  <c r="F83" i="9"/>
  <c r="D81" i="9"/>
  <c r="E81" i="9" s="1"/>
  <c r="G81" i="9" s="1"/>
  <c r="C82" i="9" s="1"/>
  <c r="F85" i="10" l="1"/>
  <c r="D82" i="10"/>
  <c r="E82" i="10" s="1"/>
  <c r="G82" i="10" s="1"/>
  <c r="C83" i="10" s="1"/>
  <c r="D82" i="9"/>
  <c r="E82" i="9" s="1"/>
  <c r="G82" i="9" s="1"/>
  <c r="C83" i="9" s="1"/>
  <c r="F84" i="9"/>
  <c r="D83" i="10" l="1"/>
  <c r="E83" i="10" s="1"/>
  <c r="G83" i="10" s="1"/>
  <c r="C84" i="10" s="1"/>
  <c r="F86" i="10"/>
  <c r="F85" i="9"/>
  <c r="D83" i="9"/>
  <c r="E83" i="9" s="1"/>
  <c r="G83" i="9" s="1"/>
  <c r="C84" i="9" s="1"/>
  <c r="D84" i="10" l="1"/>
  <c r="E84" i="10" s="1"/>
  <c r="G84" i="10" s="1"/>
  <c r="C85" i="10" s="1"/>
  <c r="F87" i="10"/>
  <c r="D84" i="9"/>
  <c r="E84" i="9" s="1"/>
  <c r="G84" i="9" s="1"/>
  <c r="C85" i="9" s="1"/>
  <c r="F86" i="9"/>
  <c r="D85" i="10" l="1"/>
  <c r="E85" i="10" s="1"/>
  <c r="G85" i="10"/>
  <c r="C86" i="10" s="1"/>
  <c r="F88" i="10"/>
  <c r="F87" i="9"/>
  <c r="D85" i="9"/>
  <c r="E85" i="9" s="1"/>
  <c r="G85" i="9" s="1"/>
  <c r="C86" i="9" s="1"/>
  <c r="D86" i="10" l="1"/>
  <c r="E86" i="10" s="1"/>
  <c r="G86" i="10" s="1"/>
  <c r="C87" i="10" s="1"/>
  <c r="F89" i="10"/>
  <c r="D86" i="9"/>
  <c r="E86" i="9" s="1"/>
  <c r="G86" i="9" s="1"/>
  <c r="C87" i="9" s="1"/>
  <c r="F88" i="9"/>
  <c r="D87" i="10" l="1"/>
  <c r="E87" i="10" s="1"/>
  <c r="G87" i="10" s="1"/>
  <c r="C88" i="10" s="1"/>
  <c r="F90" i="10"/>
  <c r="D87" i="9"/>
  <c r="E87" i="9" s="1"/>
  <c r="G87" i="9" s="1"/>
  <c r="C88" i="9" s="1"/>
  <c r="F89" i="9"/>
  <c r="D88" i="10" l="1"/>
  <c r="E88" i="10" s="1"/>
  <c r="G88" i="10" s="1"/>
  <c r="C89" i="10" s="1"/>
  <c r="F91" i="10"/>
  <c r="D88" i="9"/>
  <c r="E88" i="9" s="1"/>
  <c r="G88" i="9" s="1"/>
  <c r="C89" i="9" s="1"/>
  <c r="F90" i="9"/>
  <c r="D89" i="10" l="1"/>
  <c r="E89" i="10" s="1"/>
  <c r="G89" i="10" s="1"/>
  <c r="C90" i="10" s="1"/>
  <c r="F92" i="10"/>
  <c r="F91" i="9"/>
  <c r="D89" i="9"/>
  <c r="E89" i="9" s="1"/>
  <c r="G89" i="9" s="1"/>
  <c r="C90" i="9" s="1"/>
  <c r="D90" i="10" l="1"/>
  <c r="E90" i="10" s="1"/>
  <c r="G90" i="10" s="1"/>
  <c r="C91" i="10" s="1"/>
  <c r="F93" i="10"/>
  <c r="D90" i="9"/>
  <c r="E90" i="9" s="1"/>
  <c r="G90" i="9" s="1"/>
  <c r="C91" i="9" s="1"/>
  <c r="F92" i="9"/>
  <c r="D91" i="10" l="1"/>
  <c r="E91" i="10" s="1"/>
  <c r="G91" i="10" s="1"/>
  <c r="C92" i="10" s="1"/>
  <c r="F94" i="10"/>
  <c r="F93" i="9"/>
  <c r="D91" i="9"/>
  <c r="E91" i="9" s="1"/>
  <c r="G91" i="9" s="1"/>
  <c r="C92" i="9" s="1"/>
  <c r="D92" i="10" l="1"/>
  <c r="E92" i="10" s="1"/>
  <c r="G92" i="10" s="1"/>
  <c r="C93" i="10" s="1"/>
  <c r="F95" i="10"/>
  <c r="D92" i="9"/>
  <c r="E92" i="9" s="1"/>
  <c r="G92" i="9" s="1"/>
  <c r="C93" i="9" s="1"/>
  <c r="F94" i="9"/>
  <c r="D93" i="10" l="1"/>
  <c r="E93" i="10" s="1"/>
  <c r="G93" i="10"/>
  <c r="C94" i="10" s="1"/>
  <c r="F96" i="10"/>
  <c r="F95" i="9"/>
  <c r="D93" i="9"/>
  <c r="E93" i="9" s="1"/>
  <c r="G93" i="9" s="1"/>
  <c r="C94" i="9" s="1"/>
  <c r="D94" i="10" l="1"/>
  <c r="E94" i="10" s="1"/>
  <c r="G94" i="10" s="1"/>
  <c r="C95" i="10" s="1"/>
  <c r="F97" i="10"/>
  <c r="D94" i="9"/>
  <c r="E94" i="9" s="1"/>
  <c r="G94" i="9" s="1"/>
  <c r="C95" i="9" s="1"/>
  <c r="F96" i="9"/>
  <c r="D95" i="10" l="1"/>
  <c r="E95" i="10" s="1"/>
  <c r="G95" i="10" s="1"/>
  <c r="C96" i="10" s="1"/>
  <c r="F98" i="10"/>
  <c r="D95" i="9"/>
  <c r="E95" i="9" s="1"/>
  <c r="G95" i="9" s="1"/>
  <c r="C96" i="9" s="1"/>
  <c r="F97" i="9"/>
  <c r="D96" i="10" l="1"/>
  <c r="E96" i="10" s="1"/>
  <c r="G96" i="10" s="1"/>
  <c r="C97" i="10" s="1"/>
  <c r="F99" i="10"/>
  <c r="D96" i="9"/>
  <c r="E96" i="9" s="1"/>
  <c r="G96" i="9" s="1"/>
  <c r="C97" i="9" s="1"/>
  <c r="F98" i="9"/>
  <c r="D97" i="10" l="1"/>
  <c r="E97" i="10" s="1"/>
  <c r="G97" i="10" s="1"/>
  <c r="C98" i="10" s="1"/>
  <c r="F100" i="10"/>
  <c r="D97" i="9"/>
  <c r="E97" i="9" s="1"/>
  <c r="G97" i="9" s="1"/>
  <c r="C98" i="9" s="1"/>
  <c r="F99" i="9"/>
  <c r="D98" i="10" l="1"/>
  <c r="E98" i="10" s="1"/>
  <c r="G98" i="10" s="1"/>
  <c r="C99" i="10" s="1"/>
  <c r="F101" i="10"/>
  <c r="F100" i="9"/>
  <c r="D98" i="9"/>
  <c r="E98" i="9" s="1"/>
  <c r="G98" i="9" s="1"/>
  <c r="C99" i="9" s="1"/>
  <c r="D99" i="10" l="1"/>
  <c r="E99" i="10" s="1"/>
  <c r="G99" i="10" s="1"/>
  <c r="C100" i="10" s="1"/>
  <c r="F102" i="10"/>
  <c r="D99" i="9"/>
  <c r="E99" i="9" s="1"/>
  <c r="G99" i="9" s="1"/>
  <c r="C100" i="9" s="1"/>
  <c r="F101" i="9"/>
  <c r="D100" i="10" l="1"/>
  <c r="E100" i="10" s="1"/>
  <c r="G100" i="10"/>
  <c r="C101" i="10" s="1"/>
  <c r="F103" i="10"/>
  <c r="F102" i="9"/>
  <c r="D100" i="9"/>
  <c r="E100" i="9" s="1"/>
  <c r="G100" i="9" s="1"/>
  <c r="C101" i="9" s="1"/>
  <c r="D101" i="10" l="1"/>
  <c r="E101" i="10" s="1"/>
  <c r="G101" i="10" s="1"/>
  <c r="C102" i="10" s="1"/>
  <c r="F104" i="10"/>
  <c r="D101" i="9"/>
  <c r="E101" i="9" s="1"/>
  <c r="G101" i="9" s="1"/>
  <c r="C102" i="9" s="1"/>
  <c r="D102" i="10" l="1"/>
  <c r="E102" i="10" s="1"/>
  <c r="G102" i="10" s="1"/>
  <c r="C103" i="10" s="1"/>
  <c r="F105" i="10"/>
  <c r="D102" i="9"/>
  <c r="E102" i="9" s="1"/>
  <c r="G102" i="9" s="1"/>
  <c r="D103" i="10" l="1"/>
  <c r="E103" i="10" s="1"/>
  <c r="G103" i="10" s="1"/>
  <c r="C104" i="10" s="1"/>
  <c r="F106" i="10"/>
  <c r="D104" i="10" l="1"/>
  <c r="E104" i="10" s="1"/>
  <c r="G104" i="10" s="1"/>
  <c r="C105" i="10" s="1"/>
  <c r="F107" i="10"/>
  <c r="D105" i="10" l="1"/>
  <c r="E105" i="10" s="1"/>
  <c r="G105" i="10" s="1"/>
  <c r="C106" i="10" s="1"/>
  <c r="F108" i="10"/>
  <c r="D106" i="10" l="1"/>
  <c r="E106" i="10" s="1"/>
  <c r="G106" i="10" s="1"/>
  <c r="C107" i="10" s="1"/>
  <c r="F109" i="10"/>
  <c r="D107" i="10" l="1"/>
  <c r="E107" i="10" s="1"/>
  <c r="G107" i="10" s="1"/>
  <c r="C108" i="10" s="1"/>
  <c r="F110" i="10"/>
  <c r="D108" i="10" l="1"/>
  <c r="E108" i="10" s="1"/>
  <c r="G108" i="10" s="1"/>
  <c r="C109" i="10" s="1"/>
  <c r="F111" i="10"/>
  <c r="D109" i="10" l="1"/>
  <c r="E109" i="10" s="1"/>
  <c r="G109" i="10" s="1"/>
  <c r="C110" i="10" s="1"/>
  <c r="F112" i="10"/>
  <c r="D110" i="10" l="1"/>
  <c r="E110" i="10" s="1"/>
  <c r="G110" i="10"/>
  <c r="C111" i="10" s="1"/>
  <c r="F113" i="10"/>
  <c r="D111" i="10" l="1"/>
  <c r="E111" i="10" s="1"/>
  <c r="G111" i="10" s="1"/>
  <c r="C112" i="10" s="1"/>
  <c r="F114" i="10"/>
  <c r="D112" i="10" l="1"/>
  <c r="E112" i="10" s="1"/>
  <c r="G112" i="10" s="1"/>
  <c r="C113" i="10" s="1"/>
  <c r="F115" i="10"/>
  <c r="D113" i="10" l="1"/>
  <c r="E113" i="10" s="1"/>
  <c r="G113" i="10"/>
  <c r="C114" i="10" s="1"/>
  <c r="F116" i="10"/>
  <c r="F117" i="10" l="1"/>
  <c r="D114" i="10"/>
  <c r="E114" i="10" s="1"/>
  <c r="G114" i="10" s="1"/>
  <c r="C115" i="10" s="1"/>
  <c r="D115" i="10" l="1"/>
  <c r="E115" i="10" s="1"/>
  <c r="G115" i="10" s="1"/>
  <c r="C116" i="10" s="1"/>
  <c r="F118" i="10"/>
  <c r="D116" i="10" l="1"/>
  <c r="E116" i="10" s="1"/>
  <c r="G116" i="10"/>
  <c r="C117" i="10" s="1"/>
  <c r="F119" i="10"/>
  <c r="D117" i="10" l="1"/>
  <c r="E117" i="10" s="1"/>
  <c r="G117" i="10" s="1"/>
  <c r="C118" i="10" s="1"/>
  <c r="F120" i="10"/>
  <c r="D118" i="10" l="1"/>
  <c r="E118" i="10" s="1"/>
  <c r="G118" i="10" s="1"/>
  <c r="C119" i="10" s="1"/>
  <c r="F121" i="10"/>
  <c r="D119" i="10" l="1"/>
  <c r="E119" i="10" s="1"/>
  <c r="G119" i="10" s="1"/>
  <c r="C120" i="10" s="1"/>
  <c r="F122" i="10"/>
  <c r="D120" i="10" l="1"/>
  <c r="E120" i="10" s="1"/>
  <c r="G120" i="10" s="1"/>
  <c r="C121" i="10" s="1"/>
  <c r="F123" i="10"/>
  <c r="D121" i="10" l="1"/>
  <c r="E121" i="10" s="1"/>
  <c r="G121" i="10" s="1"/>
  <c r="C122" i="10" s="1"/>
  <c r="F124" i="10"/>
  <c r="D122" i="10" l="1"/>
  <c r="E122" i="10" s="1"/>
  <c r="G122" i="10" s="1"/>
  <c r="C123" i="10" s="1"/>
  <c r="F125" i="10"/>
  <c r="D123" i="10" l="1"/>
  <c r="E123" i="10" s="1"/>
  <c r="G123" i="10" s="1"/>
  <c r="C124" i="10" s="1"/>
  <c r="F126" i="10"/>
  <c r="D124" i="10" l="1"/>
  <c r="E124" i="10" s="1"/>
  <c r="G124" i="10" s="1"/>
  <c r="C125" i="10" s="1"/>
  <c r="F127" i="10"/>
  <c r="D125" i="10" l="1"/>
  <c r="E125" i="10" s="1"/>
  <c r="G125" i="10" s="1"/>
  <c r="C126" i="10" s="1"/>
  <c r="F128" i="10"/>
  <c r="D126" i="10" l="1"/>
  <c r="E126" i="10" s="1"/>
  <c r="G126" i="10" s="1"/>
  <c r="C127" i="10" s="1"/>
  <c r="F129" i="10"/>
  <c r="D127" i="10" l="1"/>
  <c r="E127" i="10" s="1"/>
  <c r="G127" i="10" s="1"/>
  <c r="C128" i="10" s="1"/>
  <c r="F130" i="10"/>
  <c r="D128" i="10" l="1"/>
  <c r="E128" i="10" s="1"/>
  <c r="G128" i="10" s="1"/>
  <c r="C129" i="10" s="1"/>
  <c r="F131" i="10"/>
  <c r="D129" i="10" l="1"/>
  <c r="E129" i="10" s="1"/>
  <c r="G129" i="10" s="1"/>
  <c r="C130" i="10" s="1"/>
  <c r="F132" i="10"/>
  <c r="D130" i="10" l="1"/>
  <c r="E130" i="10" s="1"/>
  <c r="G130" i="10" s="1"/>
  <c r="C131" i="10" s="1"/>
  <c r="F133" i="10"/>
  <c r="D131" i="10" l="1"/>
  <c r="E131" i="10" s="1"/>
  <c r="G131" i="10" s="1"/>
  <c r="C132" i="10" s="1"/>
  <c r="F134" i="10"/>
  <c r="D132" i="10" l="1"/>
  <c r="E132" i="10" s="1"/>
  <c r="G132" i="10" s="1"/>
  <c r="C133" i="10" s="1"/>
  <c r="D133" i="10" l="1"/>
  <c r="E133" i="10" s="1"/>
  <c r="G133" i="10" s="1"/>
  <c r="C134" i="10" s="1"/>
  <c r="D134" i="10" s="1"/>
  <c r="E134" i="10" s="1"/>
  <c r="A17" i="8" l="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D8" i="8"/>
  <c r="D9" i="8" s="1"/>
  <c r="M7" i="8"/>
  <c r="M6" i="8"/>
  <c r="M5" i="8"/>
  <c r="M4" i="8"/>
  <c r="E10" i="8" s="1"/>
  <c r="J20" i="1"/>
  <c r="J38" i="1"/>
  <c r="I37" i="1"/>
  <c r="I36" i="1"/>
  <c r="I35" i="1"/>
  <c r="I34" i="1"/>
  <c r="I32" i="1"/>
  <c r="E34" i="1"/>
  <c r="E35" i="1"/>
  <c r="E36" i="1"/>
  <c r="E37" i="1"/>
  <c r="I38" i="1" l="1"/>
  <c r="E12" i="8"/>
  <c r="E11" i="8"/>
  <c r="F17" i="8" l="1"/>
  <c r="F16" i="1" s="1"/>
  <c r="C17" i="8"/>
  <c r="B16" i="7"/>
  <c r="D16" i="7" s="1"/>
  <c r="E15" i="7"/>
  <c r="D15" i="7"/>
  <c r="F15" i="7" s="1"/>
  <c r="F20" i="1" s="1"/>
  <c r="B15" i="7"/>
  <c r="A15" i="7"/>
  <c r="D8" i="7"/>
  <c r="D9" i="7" s="1"/>
  <c r="J16" i="1" l="1"/>
  <c r="I16" i="1" s="1"/>
  <c r="I29" i="1" s="1"/>
  <c r="I40" i="1" s="1"/>
  <c r="I42" i="1" s="1"/>
  <c r="D17" i="8"/>
  <c r="E17" i="8" s="1"/>
  <c r="G17" i="8" s="1"/>
  <c r="C18" i="8" s="1"/>
  <c r="F18" i="8"/>
  <c r="E16" i="7"/>
  <c r="F16" i="7" s="1"/>
  <c r="B17" i="7"/>
  <c r="A16" i="7"/>
  <c r="C15" i="7"/>
  <c r="G15" i="7" s="1"/>
  <c r="C16" i="7" s="1"/>
  <c r="G16" i="7" s="1"/>
  <c r="J29" i="1" l="1"/>
  <c r="J40" i="1" s="1"/>
  <c r="D18" i="8"/>
  <c r="E18" i="8" s="1"/>
  <c r="G18" i="8" s="1"/>
  <c r="C19" i="8" s="1"/>
  <c r="F19" i="8"/>
  <c r="E17" i="7"/>
  <c r="D17" i="7"/>
  <c r="F17" i="7" s="1"/>
  <c r="A17" i="7"/>
  <c r="C17" i="7"/>
  <c r="B18" i="7"/>
  <c r="J44" i="1" l="1"/>
  <c r="J42" i="1"/>
  <c r="D19" i="8"/>
  <c r="E19" i="8" s="1"/>
  <c r="G19" i="8" s="1"/>
  <c r="C20" i="8" s="1"/>
  <c r="F20" i="8"/>
  <c r="G17" i="7"/>
  <c r="B19" i="7"/>
  <c r="D18" i="7"/>
  <c r="E18" i="7"/>
  <c r="C18" i="7"/>
  <c r="A18" i="7"/>
  <c r="D20" i="8" l="1"/>
  <c r="E20" i="8" s="1"/>
  <c r="G20" i="8" s="1"/>
  <c r="C21" i="8" s="1"/>
  <c r="F21" i="8"/>
  <c r="F18" i="7"/>
  <c r="G18" i="7"/>
  <c r="C19" i="7" s="1"/>
  <c r="B20" i="7"/>
  <c r="A19" i="7"/>
  <c r="D19" i="7"/>
  <c r="F19" i="7" s="1"/>
  <c r="E19" i="7"/>
  <c r="D21" i="8" l="1"/>
  <c r="E21" i="8" s="1"/>
  <c r="G21" i="8" s="1"/>
  <c r="C22" i="8" s="1"/>
  <c r="F22" i="8"/>
  <c r="G19" i="7"/>
  <c r="D20" i="7"/>
  <c r="C20" i="7"/>
  <c r="A20" i="7"/>
  <c r="B21" i="7"/>
  <c r="E20" i="7"/>
  <c r="F20" i="7" s="1"/>
  <c r="D22" i="8" l="1"/>
  <c r="E22" i="8" s="1"/>
  <c r="G22" i="8" s="1"/>
  <c r="C23" i="8" s="1"/>
  <c r="F23" i="8"/>
  <c r="G20" i="7"/>
  <c r="C21" i="7" s="1"/>
  <c r="G21" i="7" s="1"/>
  <c r="A21" i="7"/>
  <c r="B22" i="7"/>
  <c r="E21" i="7"/>
  <c r="D21" i="7"/>
  <c r="F21" i="7" s="1"/>
  <c r="D23" i="8" l="1"/>
  <c r="E23" i="8" s="1"/>
  <c r="G23" i="8" s="1"/>
  <c r="C24" i="8" s="1"/>
  <c r="F24" i="8"/>
  <c r="E22" i="7"/>
  <c r="A22" i="7"/>
  <c r="B23" i="7"/>
  <c r="D22" i="7"/>
  <c r="F22" i="7" s="1"/>
  <c r="C22" i="7"/>
  <c r="G22" i="7" s="1"/>
  <c r="D24" i="8" l="1"/>
  <c r="F25" i="8"/>
  <c r="E24" i="8"/>
  <c r="G24" i="8" s="1"/>
  <c r="C25" i="8" s="1"/>
  <c r="E23" i="7"/>
  <c r="D23" i="7"/>
  <c r="F23" i="7" s="1"/>
  <c r="B24" i="7"/>
  <c r="A23" i="7"/>
  <c r="C23" i="7"/>
  <c r="G23" i="7" s="1"/>
  <c r="D25" i="8" l="1"/>
  <c r="E25" i="8" s="1"/>
  <c r="G25" i="8" s="1"/>
  <c r="C26" i="8" s="1"/>
  <c r="F26" i="8"/>
  <c r="D24" i="7"/>
  <c r="C24" i="7"/>
  <c r="B25" i="7"/>
  <c r="E24" i="7"/>
  <c r="F24" i="7" s="1"/>
  <c r="A24" i="7"/>
  <c r="D26" i="8" l="1"/>
  <c r="E26" i="8" s="1"/>
  <c r="G26" i="8" s="1"/>
  <c r="C27" i="8" s="1"/>
  <c r="F27" i="8"/>
  <c r="B26" i="7"/>
  <c r="E25" i="7"/>
  <c r="D25" i="7"/>
  <c r="F25" i="7" s="1"/>
  <c r="A25" i="7"/>
  <c r="G24" i="7"/>
  <c r="C25" i="7" s="1"/>
  <c r="G25" i="7" s="1"/>
  <c r="D27" i="8" l="1"/>
  <c r="E27" i="8" s="1"/>
  <c r="G27" i="8" s="1"/>
  <c r="C28" i="8" s="1"/>
  <c r="F28" i="8"/>
  <c r="A26" i="7"/>
  <c r="B27" i="7"/>
  <c r="E26" i="7"/>
  <c r="D26" i="7"/>
  <c r="F26" i="7" s="1"/>
  <c r="C26" i="7"/>
  <c r="G26" i="7" s="1"/>
  <c r="D28" i="8" l="1"/>
  <c r="E28" i="8" s="1"/>
  <c r="G28" i="8" s="1"/>
  <c r="C29" i="8" s="1"/>
  <c r="F29" i="8"/>
  <c r="C27" i="7"/>
  <c r="A27" i="7"/>
  <c r="B28" i="7"/>
  <c r="D27" i="7"/>
  <c r="E27" i="7"/>
  <c r="D29" i="8" l="1"/>
  <c r="E29" i="8" s="1"/>
  <c r="G29" i="8" s="1"/>
  <c r="C30" i="8" s="1"/>
  <c r="F30" i="8"/>
  <c r="F27" i="7"/>
  <c r="G27" i="7"/>
  <c r="E28" i="7"/>
  <c r="A28" i="7"/>
  <c r="B29" i="7"/>
  <c r="D28" i="7"/>
  <c r="F28" i="7" s="1"/>
  <c r="C28" i="7"/>
  <c r="G28" i="7" s="1"/>
  <c r="D30" i="8" l="1"/>
  <c r="E30" i="8" s="1"/>
  <c r="G30" i="8" s="1"/>
  <c r="C31" i="8" s="1"/>
  <c r="F31" i="8"/>
  <c r="E29" i="7"/>
  <c r="D29" i="7"/>
  <c r="F29" i="7" s="1"/>
  <c r="A29" i="7"/>
  <c r="B30" i="7"/>
  <c r="C29" i="7"/>
  <c r="D31" i="8" l="1"/>
  <c r="E31" i="8" s="1"/>
  <c r="G31" i="8" s="1"/>
  <c r="C32" i="8" s="1"/>
  <c r="F32" i="8"/>
  <c r="G29" i="7"/>
  <c r="B31" i="7"/>
  <c r="D30" i="7"/>
  <c r="F30" i="7" s="1"/>
  <c r="E30" i="7"/>
  <c r="G30" i="7" s="1"/>
  <c r="C30" i="7"/>
  <c r="A30" i="7"/>
  <c r="D32" i="8" l="1"/>
  <c r="E32" i="8" s="1"/>
  <c r="G32" i="8" s="1"/>
  <c r="C33" i="8" s="1"/>
  <c r="F33" i="8"/>
  <c r="C31" i="7"/>
  <c r="B32" i="7"/>
  <c r="E31" i="7"/>
  <c r="D31" i="7"/>
  <c r="F31" i="7" s="1"/>
  <c r="A31" i="7"/>
  <c r="G31" i="7"/>
  <c r="D33" i="8" l="1"/>
  <c r="E33" i="8" s="1"/>
  <c r="G33" i="8" s="1"/>
  <c r="C34" i="8" s="1"/>
  <c r="F34" i="8"/>
  <c r="D32" i="7"/>
  <c r="C32" i="7"/>
  <c r="A32" i="7"/>
  <c r="B33" i="7"/>
  <c r="E32" i="7"/>
  <c r="F32" i="7" s="1"/>
  <c r="D34" i="8" l="1"/>
  <c r="E34" i="8" s="1"/>
  <c r="G34" i="8" s="1"/>
  <c r="C35" i="8" s="1"/>
  <c r="F35" i="8"/>
  <c r="G32" i="7"/>
  <c r="A33" i="7"/>
  <c r="B34" i="7"/>
  <c r="E33" i="7"/>
  <c r="D33" i="7"/>
  <c r="C33" i="7"/>
  <c r="D35" i="8" l="1"/>
  <c r="E35" i="8" s="1"/>
  <c r="G35" i="8" s="1"/>
  <c r="C36" i="8" s="1"/>
  <c r="F36" i="8"/>
  <c r="G33" i="7"/>
  <c r="F33" i="7"/>
  <c r="E34" i="7"/>
  <c r="A34" i="7"/>
  <c r="C34" i="7"/>
  <c r="D34" i="7"/>
  <c r="F34" i="7" s="1"/>
  <c r="B35" i="7"/>
  <c r="D36" i="8" l="1"/>
  <c r="E36" i="8" s="1"/>
  <c r="G36" i="8" s="1"/>
  <c r="C37" i="8" s="1"/>
  <c r="F37" i="8"/>
  <c r="G34" i="7"/>
  <c r="E35" i="7"/>
  <c r="D35" i="7"/>
  <c r="F35" i="7" s="1"/>
  <c r="A35" i="7"/>
  <c r="B36" i="7"/>
  <c r="C35" i="7"/>
  <c r="G35" i="7" s="1"/>
  <c r="D37" i="8" l="1"/>
  <c r="E37" i="8" s="1"/>
  <c r="G37" i="8" s="1"/>
  <c r="C38" i="8" s="1"/>
  <c r="F38" i="8"/>
  <c r="D36" i="7"/>
  <c r="C36" i="7"/>
  <c r="B37" i="7"/>
  <c r="E36" i="7"/>
  <c r="G36" i="7" s="1"/>
  <c r="A36" i="7"/>
  <c r="D38" i="8" l="1"/>
  <c r="E38" i="8" s="1"/>
  <c r="G38" i="8" s="1"/>
  <c r="C39" i="8" s="1"/>
  <c r="F39" i="8"/>
  <c r="F36" i="7"/>
  <c r="B38" i="7"/>
  <c r="E37" i="7"/>
  <c r="C37" i="7"/>
  <c r="D37" i="7"/>
  <c r="F37" i="7" s="1"/>
  <c r="A37" i="7"/>
  <c r="D39" i="8" l="1"/>
  <c r="E39" i="8" s="1"/>
  <c r="G39" i="8" s="1"/>
  <c r="C40" i="8" s="1"/>
  <c r="F40" i="8"/>
  <c r="G37" i="7"/>
  <c r="A38" i="7"/>
  <c r="B39" i="7"/>
  <c r="D38" i="7"/>
  <c r="C38" i="7"/>
  <c r="G38" i="7" s="1"/>
  <c r="E38" i="7"/>
  <c r="D40" i="8" l="1"/>
  <c r="E40" i="8" s="1"/>
  <c r="G40" i="8" s="1"/>
  <c r="C41" i="8" s="1"/>
  <c r="F41" i="8"/>
  <c r="F38" i="7"/>
  <c r="C39" i="7"/>
  <c r="A39" i="7"/>
  <c r="E39" i="7"/>
  <c r="B40" i="7"/>
  <c r="D39" i="7"/>
  <c r="D41" i="8" l="1"/>
  <c r="E41" i="8" s="1"/>
  <c r="G41" i="8" s="1"/>
  <c r="C42" i="8" s="1"/>
  <c r="F42" i="8"/>
  <c r="F39" i="7"/>
  <c r="G39" i="7"/>
  <c r="E40" i="7"/>
  <c r="A40" i="7"/>
  <c r="B41" i="7"/>
  <c r="D40" i="7"/>
  <c r="F40" i="7" s="1"/>
  <c r="C40" i="7"/>
  <c r="D42" i="8" l="1"/>
  <c r="E42" i="8" s="1"/>
  <c r="G42" i="8" s="1"/>
  <c r="C43" i="8" s="1"/>
  <c r="F43" i="8"/>
  <c r="G40" i="7"/>
  <c r="E41" i="7"/>
  <c r="D41" i="7"/>
  <c r="A41" i="7"/>
  <c r="F41" i="7"/>
  <c r="C41" i="7"/>
  <c r="G41" i="7" s="1"/>
  <c r="B42" i="7"/>
  <c r="D43" i="8" l="1"/>
  <c r="E43" i="8" s="1"/>
  <c r="G43" i="8" s="1"/>
  <c r="C44" i="8" s="1"/>
  <c r="F44" i="8"/>
  <c r="B43" i="7"/>
  <c r="D42" i="7"/>
  <c r="E42" i="7"/>
  <c r="G42" i="7" s="1"/>
  <c r="C42" i="7"/>
  <c r="A42" i="7"/>
  <c r="D44" i="8" l="1"/>
  <c r="E44" i="8" s="1"/>
  <c r="G44" i="8" s="1"/>
  <c r="C45" i="8" s="1"/>
  <c r="F45" i="8"/>
  <c r="F42" i="7"/>
  <c r="C43" i="7"/>
  <c r="B44" i="7"/>
  <c r="E43" i="7"/>
  <c r="G43" i="7" s="1"/>
  <c r="D43" i="7"/>
  <c r="F43" i="7" s="1"/>
  <c r="A43" i="7"/>
  <c r="D45" i="8" l="1"/>
  <c r="E45" i="8" s="1"/>
  <c r="G45" i="8" s="1"/>
  <c r="C46" i="8" s="1"/>
  <c r="F46" i="8"/>
  <c r="D44" i="7"/>
  <c r="F44" i="7" s="1"/>
  <c r="C44" i="7"/>
  <c r="G44" i="7" s="1"/>
  <c r="A44" i="7"/>
  <c r="B45" i="7"/>
  <c r="E44" i="7"/>
  <c r="D46" i="8" l="1"/>
  <c r="E46" i="8" s="1"/>
  <c r="G46" i="8" s="1"/>
  <c r="C47" i="8" s="1"/>
  <c r="F47" i="8"/>
  <c r="A45" i="7"/>
  <c r="B46" i="7"/>
  <c r="C45" i="7"/>
  <c r="E45" i="7"/>
  <c r="D45" i="7"/>
  <c r="F45" i="7" s="1"/>
  <c r="D47" i="8" l="1"/>
  <c r="E47" i="8" s="1"/>
  <c r="G47" i="8" s="1"/>
  <c r="C48" i="8" s="1"/>
  <c r="F48" i="8"/>
  <c r="G45" i="7"/>
  <c r="E46" i="7"/>
  <c r="A46" i="7"/>
  <c r="B47" i="7"/>
  <c r="D46" i="7"/>
  <c r="F46" i="7" s="1"/>
  <c r="C46" i="7"/>
  <c r="G46" i="7" s="1"/>
  <c r="D48" i="8" l="1"/>
  <c r="E48" i="8" s="1"/>
  <c r="G48" i="8" s="1"/>
  <c r="C49" i="8" s="1"/>
  <c r="F49" i="8"/>
  <c r="B48" i="7"/>
  <c r="E47" i="7"/>
  <c r="D47" i="7"/>
  <c r="F47" i="7" s="1"/>
  <c r="C47" i="7"/>
  <c r="A47" i="7"/>
  <c r="D49" i="8" l="1"/>
  <c r="E49" i="8" s="1"/>
  <c r="G49" i="8" s="1"/>
  <c r="C50" i="8" s="1"/>
  <c r="F50" i="8"/>
  <c r="G47" i="7"/>
  <c r="D48" i="7"/>
  <c r="C48" i="7"/>
  <c r="B49" i="7"/>
  <c r="E48" i="7"/>
  <c r="G48" i="7" s="1"/>
  <c r="A48" i="7"/>
  <c r="D50" i="8" l="1"/>
  <c r="E50" i="8" s="1"/>
  <c r="G50" i="8" s="1"/>
  <c r="C51" i="8" s="1"/>
  <c r="F51" i="8"/>
  <c r="F48" i="7"/>
  <c r="B50" i="7"/>
  <c r="E49" i="7"/>
  <c r="C49" i="7"/>
  <c r="D49" i="7"/>
  <c r="F49" i="7" s="1"/>
  <c r="A49" i="7"/>
  <c r="D51" i="8" l="1"/>
  <c r="F52" i="8"/>
  <c r="E51" i="8"/>
  <c r="G51" i="8" s="1"/>
  <c r="C52" i="8" s="1"/>
  <c r="G49" i="7"/>
  <c r="A50" i="7"/>
  <c r="B51" i="7"/>
  <c r="E50" i="7"/>
  <c r="D50" i="7"/>
  <c r="F50" i="7" s="1"/>
  <c r="C50" i="7"/>
  <c r="D52" i="8" l="1"/>
  <c r="F53" i="8"/>
  <c r="E52" i="8"/>
  <c r="G52" i="8" s="1"/>
  <c r="C53" i="8" s="1"/>
  <c r="G50" i="7"/>
  <c r="E51" i="7"/>
  <c r="C51" i="7"/>
  <c r="A51" i="7"/>
  <c r="B52" i="7"/>
  <c r="D51" i="7"/>
  <c r="D53" i="8" l="1"/>
  <c r="E53" i="8" s="1"/>
  <c r="G53" i="8" s="1"/>
  <c r="C54" i="8" s="1"/>
  <c r="F54" i="8"/>
  <c r="F51" i="7"/>
  <c r="G51" i="7"/>
  <c r="C52" i="7" s="1"/>
  <c r="G52" i="7" s="1"/>
  <c r="E52" i="7"/>
  <c r="B53" i="7"/>
  <c r="D52" i="7"/>
  <c r="F52" i="7" s="1"/>
  <c r="A52" i="7"/>
  <c r="D54" i="8" l="1"/>
  <c r="E54" i="8" s="1"/>
  <c r="G54" i="8" s="1"/>
  <c r="C55" i="8" s="1"/>
  <c r="F55" i="8"/>
  <c r="E53" i="7"/>
  <c r="D53" i="7"/>
  <c r="F53" i="7" s="1"/>
  <c r="C53" i="7"/>
  <c r="A53" i="7"/>
  <c r="B54" i="7"/>
  <c r="D55" i="8" l="1"/>
  <c r="F56" i="8"/>
  <c r="E55" i="8"/>
  <c r="G55" i="8" s="1"/>
  <c r="C56" i="8" s="1"/>
  <c r="G53" i="7"/>
  <c r="B55" i="7"/>
  <c r="D54" i="7"/>
  <c r="F54" i="7" s="1"/>
  <c r="E54" i="7"/>
  <c r="G54" i="7" s="1"/>
  <c r="C54" i="7"/>
  <c r="A54" i="7"/>
  <c r="D56" i="8" l="1"/>
  <c r="E56" i="8" s="1"/>
  <c r="G56" i="8" s="1"/>
  <c r="C57" i="8" s="1"/>
  <c r="F57" i="8"/>
  <c r="C55" i="7"/>
  <c r="A55" i="7"/>
  <c r="B56" i="7"/>
  <c r="D55" i="7"/>
  <c r="E55" i="7"/>
  <c r="G55" i="7" s="1"/>
  <c r="D57" i="8" l="1"/>
  <c r="E57" i="8" s="1"/>
  <c r="G57" i="8" s="1"/>
  <c r="C58" i="8" s="1"/>
  <c r="F58" i="8"/>
  <c r="F55" i="7"/>
  <c r="D56" i="7"/>
  <c r="F56" i="7" s="1"/>
  <c r="C56" i="7"/>
  <c r="G56" i="7" s="1"/>
  <c r="A56" i="7"/>
  <c r="B57" i="7"/>
  <c r="E56" i="7"/>
  <c r="D58" i="8" l="1"/>
  <c r="E58" i="8" s="1"/>
  <c r="G58" i="8" s="1"/>
  <c r="C59" i="8" s="1"/>
  <c r="F59" i="8"/>
  <c r="A57" i="7"/>
  <c r="B58" i="7"/>
  <c r="C57" i="7"/>
  <c r="E57" i="7"/>
  <c r="D57" i="7"/>
  <c r="D59" i="8" l="1"/>
  <c r="E59" i="8" s="1"/>
  <c r="G59" i="8" s="1"/>
  <c r="C60" i="8" s="1"/>
  <c r="F60" i="8"/>
  <c r="F57" i="7"/>
  <c r="G57" i="7"/>
  <c r="E58" i="7"/>
  <c r="D58" i="7"/>
  <c r="F58" i="7" s="1"/>
  <c r="A58" i="7"/>
  <c r="B59" i="7"/>
  <c r="C58" i="7"/>
  <c r="G58" i="7"/>
  <c r="D60" i="8" l="1"/>
  <c r="E60" i="8" s="1"/>
  <c r="G60" i="8" s="1"/>
  <c r="C61" i="8" s="1"/>
  <c r="F61" i="8"/>
  <c r="B60" i="7"/>
  <c r="E59" i="7"/>
  <c r="D59" i="7"/>
  <c r="F59" i="7" s="1"/>
  <c r="A59" i="7"/>
  <c r="C59" i="7"/>
  <c r="G59" i="7" s="1"/>
  <c r="D61" i="8" l="1"/>
  <c r="E61" i="8" s="1"/>
  <c r="G61" i="8" s="1"/>
  <c r="C62" i="8" s="1"/>
  <c r="F62" i="8"/>
  <c r="D60" i="7"/>
  <c r="C60" i="7"/>
  <c r="B61" i="7"/>
  <c r="E60" i="7"/>
  <c r="G60" i="7" s="1"/>
  <c r="A60" i="7"/>
  <c r="D62" i="8" l="1"/>
  <c r="E62" i="8" s="1"/>
  <c r="G62" i="8" s="1"/>
  <c r="C63" i="8" s="1"/>
  <c r="F63" i="8"/>
  <c r="B62" i="7"/>
  <c r="E61" i="7"/>
  <c r="C61" i="7"/>
  <c r="D61" i="7"/>
  <c r="F61" i="7" s="1"/>
  <c r="A61" i="7"/>
  <c r="F60" i="7"/>
  <c r="D63" i="8" l="1"/>
  <c r="F64" i="8"/>
  <c r="E63" i="8"/>
  <c r="G63" i="8" s="1"/>
  <c r="C64" i="8" s="1"/>
  <c r="G61" i="7"/>
  <c r="A62" i="7"/>
  <c r="B63" i="7"/>
  <c r="E62" i="7"/>
  <c r="D62" i="7"/>
  <c r="C62" i="7"/>
  <c r="G62" i="7" s="1"/>
  <c r="D64" i="8" l="1"/>
  <c r="E64" i="8" s="1"/>
  <c r="G64" i="8" s="1"/>
  <c r="C65" i="8" s="1"/>
  <c r="F65" i="8"/>
  <c r="F62" i="7"/>
  <c r="E63" i="7"/>
  <c r="C63" i="7"/>
  <c r="A63" i="7"/>
  <c r="B64" i="7"/>
  <c r="D63" i="7"/>
  <c r="F63" i="7" s="1"/>
  <c r="D65" i="8" l="1"/>
  <c r="E65" i="8" s="1"/>
  <c r="G65" i="8" s="1"/>
  <c r="C66" i="8" s="1"/>
  <c r="F66" i="8"/>
  <c r="G63" i="7"/>
  <c r="E64" i="7"/>
  <c r="B65" i="7"/>
  <c r="C64" i="7"/>
  <c r="D64" i="7"/>
  <c r="F64" i="7" s="1"/>
  <c r="A64" i="7"/>
  <c r="D66" i="8" l="1"/>
  <c r="E66" i="8" s="1"/>
  <c r="G66" i="8" s="1"/>
  <c r="C67" i="8" s="1"/>
  <c r="F67" i="8"/>
  <c r="G64" i="7"/>
  <c r="E65" i="7"/>
  <c r="G65" i="7" s="1"/>
  <c r="D65" i="7"/>
  <c r="F65" i="7" s="1"/>
  <c r="C65" i="7"/>
  <c r="A65" i="7"/>
  <c r="B66" i="7"/>
  <c r="D67" i="8" l="1"/>
  <c r="F68" i="8"/>
  <c r="E67" i="8"/>
  <c r="G67" i="8" s="1"/>
  <c r="C68" i="8" s="1"/>
  <c r="B67" i="7"/>
  <c r="D66" i="7"/>
  <c r="E66" i="7"/>
  <c r="F66" i="7" s="1"/>
  <c r="C66" i="7"/>
  <c r="G66" i="7" s="1"/>
  <c r="A66" i="7"/>
  <c r="D68" i="8" l="1"/>
  <c r="E68" i="8" s="1"/>
  <c r="G68" i="8" s="1"/>
  <c r="C69" i="8" s="1"/>
  <c r="F69" i="8"/>
  <c r="C67" i="7"/>
  <c r="G67" i="7" s="1"/>
  <c r="A67" i="7"/>
  <c r="B68" i="7"/>
  <c r="E67" i="7"/>
  <c r="D67" i="7"/>
  <c r="F67" i="7" s="1"/>
  <c r="D69" i="8" l="1"/>
  <c r="E69" i="8" s="1"/>
  <c r="G69" i="8" s="1"/>
  <c r="C70" i="8" s="1"/>
  <c r="F70" i="8"/>
  <c r="D68" i="7"/>
  <c r="C68" i="7"/>
  <c r="G68" i="7" s="1"/>
  <c r="A68" i="7"/>
  <c r="B69" i="7"/>
  <c r="E68" i="7"/>
  <c r="D70" i="8" l="1"/>
  <c r="E70" i="8" s="1"/>
  <c r="G70" i="8" s="1"/>
  <c r="C71" i="8" s="1"/>
  <c r="F71" i="8"/>
  <c r="F68" i="7"/>
  <c r="A69" i="7"/>
  <c r="B70" i="7"/>
  <c r="D69" i="7"/>
  <c r="C69" i="7"/>
  <c r="E69" i="7"/>
  <c r="G69" i="7" s="1"/>
  <c r="D71" i="8" l="1"/>
  <c r="E71" i="8" s="1"/>
  <c r="G71" i="8" s="1"/>
  <c r="C72" i="8" s="1"/>
  <c r="F72" i="8"/>
  <c r="F69" i="7"/>
  <c r="E70" i="7"/>
  <c r="D70" i="7"/>
  <c r="F70" i="7" s="1"/>
  <c r="A70" i="7"/>
  <c r="B71" i="7"/>
  <c r="C70" i="7"/>
  <c r="G70" i="7" s="1"/>
  <c r="D72" i="8" l="1"/>
  <c r="E72" i="8" s="1"/>
  <c r="G72" i="8" s="1"/>
  <c r="C73" i="8" s="1"/>
  <c r="F73" i="8"/>
  <c r="B72" i="7"/>
  <c r="E71" i="7"/>
  <c r="D71" i="7"/>
  <c r="F71" i="7" s="1"/>
  <c r="C71" i="7"/>
  <c r="G71" i="7" s="1"/>
  <c r="A71" i="7"/>
  <c r="D73" i="8" l="1"/>
  <c r="E73" i="8"/>
  <c r="G73" i="8" s="1"/>
  <c r="C74" i="8" s="1"/>
  <c r="F74" i="8"/>
  <c r="D72" i="7"/>
  <c r="C72" i="7"/>
  <c r="B73" i="7"/>
  <c r="E72" i="7"/>
  <c r="F72" i="7" s="1"/>
  <c r="A72" i="7"/>
  <c r="D74" i="8" l="1"/>
  <c r="F75" i="8"/>
  <c r="E74" i="8"/>
  <c r="G74" i="8" s="1"/>
  <c r="C75" i="8" s="1"/>
  <c r="B74" i="7"/>
  <c r="E73" i="7"/>
  <c r="D73" i="7"/>
  <c r="F73" i="7" s="1"/>
  <c r="A73" i="7"/>
  <c r="G72" i="7"/>
  <c r="C73" i="7" s="1"/>
  <c r="G73" i="7" s="1"/>
  <c r="D75" i="8" l="1"/>
  <c r="E75" i="8" s="1"/>
  <c r="G75" i="8" s="1"/>
  <c r="C76" i="8" s="1"/>
  <c r="F76" i="8"/>
  <c r="E74" i="7"/>
  <c r="D74" i="7"/>
  <c r="F74" i="7" s="1"/>
  <c r="C74" i="7"/>
  <c r="A74" i="7"/>
  <c r="F19" i="1"/>
  <c r="F38" i="1"/>
  <c r="D76" i="8" l="1"/>
  <c r="E76" i="8" s="1"/>
  <c r="G76" i="8" s="1"/>
  <c r="C77" i="8" s="1"/>
  <c r="F77" i="8"/>
  <c r="G74" i="7"/>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G15" i="6"/>
  <c r="C16" i="6" s="1"/>
  <c r="F15" i="6"/>
  <c r="F16" i="6" s="1"/>
  <c r="F17" i="6" s="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E15" i="6"/>
  <c r="C15" i="6"/>
  <c r="D15" i="6" s="1"/>
  <c r="A15" i="6"/>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D9" i="6"/>
  <c r="D8" i="6"/>
  <c r="D77" i="8" l="1"/>
  <c r="E77" i="8" s="1"/>
  <c r="G77" i="8" s="1"/>
  <c r="C78" i="8" s="1"/>
  <c r="F78" i="8"/>
  <c r="G16" i="6"/>
  <c r="C17" i="6" s="1"/>
  <c r="D16" i="6"/>
  <c r="D78" i="8" l="1"/>
  <c r="F79" i="8"/>
  <c r="E78" i="8"/>
  <c r="G78" i="8" s="1"/>
  <c r="C79" i="8" s="1"/>
  <c r="D17" i="6"/>
  <c r="G17" i="6"/>
  <c r="C18" i="6" s="1"/>
  <c r="D79" i="8" l="1"/>
  <c r="E79" i="8" s="1"/>
  <c r="G79" i="8" s="1"/>
  <c r="C80" i="8" s="1"/>
  <c r="F80" i="8"/>
  <c r="D18" i="6"/>
  <c r="G18" i="6"/>
  <c r="C19" i="6" s="1"/>
  <c r="D80" i="8" l="1"/>
  <c r="E80" i="8" s="1"/>
  <c r="G80" i="8" s="1"/>
  <c r="C81" i="8" s="1"/>
  <c r="F81" i="8"/>
  <c r="D19" i="6"/>
  <c r="G19" i="6"/>
  <c r="C20" i="6" s="1"/>
  <c r="D81" i="8" l="1"/>
  <c r="E81" i="8" s="1"/>
  <c r="G81" i="8" s="1"/>
  <c r="C82" i="8" s="1"/>
  <c r="F82" i="8"/>
  <c r="G20" i="6"/>
  <c r="C21" i="6" s="1"/>
  <c r="D20" i="6"/>
  <c r="D82" i="8" l="1"/>
  <c r="E82" i="8" s="1"/>
  <c r="G82" i="8" s="1"/>
  <c r="C83" i="8" s="1"/>
  <c r="F83" i="8"/>
  <c r="D21" i="6"/>
  <c r="G21" i="6"/>
  <c r="C22" i="6" s="1"/>
  <c r="D83" i="8" l="1"/>
  <c r="E83" i="8" s="1"/>
  <c r="G83" i="8" s="1"/>
  <c r="C84" i="8" s="1"/>
  <c r="F84" i="8"/>
  <c r="G22" i="6"/>
  <c r="C23" i="6" s="1"/>
  <c r="D22" i="6"/>
  <c r="D84" i="8" l="1"/>
  <c r="E84" i="8" s="1"/>
  <c r="G84" i="8" s="1"/>
  <c r="C85" i="8" s="1"/>
  <c r="F85" i="8"/>
  <c r="D23" i="6"/>
  <c r="G23" i="6"/>
  <c r="C24" i="6" s="1"/>
  <c r="D85" i="8" l="1"/>
  <c r="E85" i="8" s="1"/>
  <c r="G85" i="8" s="1"/>
  <c r="C86" i="8" s="1"/>
  <c r="F86" i="8"/>
  <c r="G24" i="6"/>
  <c r="C25" i="6" s="1"/>
  <c r="D24" i="6"/>
  <c r="D86" i="8" l="1"/>
  <c r="E86" i="8" s="1"/>
  <c r="G86" i="8" s="1"/>
  <c r="C87" i="8" s="1"/>
  <c r="F87" i="8"/>
  <c r="D25" i="6"/>
  <c r="G25" i="6"/>
  <c r="C26" i="6" s="1"/>
  <c r="D87" i="8" l="1"/>
  <c r="E87" i="8" s="1"/>
  <c r="G87" i="8" s="1"/>
  <c r="C88" i="8" s="1"/>
  <c r="F88" i="8"/>
  <c r="G26" i="6"/>
  <c r="C27" i="6" s="1"/>
  <c r="D26" i="6"/>
  <c r="D88" i="8" l="1"/>
  <c r="E88" i="8" s="1"/>
  <c r="G88" i="8" s="1"/>
  <c r="C89" i="8" s="1"/>
  <c r="F89" i="8"/>
  <c r="D27" i="6"/>
  <c r="G27" i="6"/>
  <c r="C28" i="6" s="1"/>
  <c r="D89" i="8" l="1"/>
  <c r="E89" i="8" s="1"/>
  <c r="G89" i="8" s="1"/>
  <c r="C90" i="8" s="1"/>
  <c r="F90" i="8"/>
  <c r="G28" i="6"/>
  <c r="C29" i="6" s="1"/>
  <c r="D28" i="6"/>
  <c r="D90" i="8" l="1"/>
  <c r="F91" i="8"/>
  <c r="E90" i="8"/>
  <c r="G90" i="8" s="1"/>
  <c r="C91" i="8" s="1"/>
  <c r="D29" i="6"/>
  <c r="G29" i="6"/>
  <c r="C30" i="6" s="1"/>
  <c r="D91" i="8" l="1"/>
  <c r="E91" i="8" s="1"/>
  <c r="G91" i="8" s="1"/>
  <c r="C92" i="8" s="1"/>
  <c r="F92" i="8"/>
  <c r="G30" i="6"/>
  <c r="C31" i="6" s="1"/>
  <c r="D30" i="6"/>
  <c r="D92" i="8" l="1"/>
  <c r="E92" i="8" s="1"/>
  <c r="G92" i="8" s="1"/>
  <c r="C93" i="8" s="1"/>
  <c r="F93" i="8"/>
  <c r="D31" i="6"/>
  <c r="G31" i="6"/>
  <c r="C32" i="6" s="1"/>
  <c r="D93" i="8" l="1"/>
  <c r="E93" i="8" s="1"/>
  <c r="G93" i="8" s="1"/>
  <c r="C94" i="8" s="1"/>
  <c r="F94" i="8"/>
  <c r="G32" i="6"/>
  <c r="C33" i="6" s="1"/>
  <c r="D32" i="6"/>
  <c r="D94" i="8" l="1"/>
  <c r="E94" i="8" s="1"/>
  <c r="G94" i="8" s="1"/>
  <c r="C95" i="8" s="1"/>
  <c r="F95" i="8"/>
  <c r="D33" i="6"/>
  <c r="G33" i="6"/>
  <c r="C34" i="6" s="1"/>
  <c r="D95" i="8" l="1"/>
  <c r="E95" i="8" s="1"/>
  <c r="G95" i="8" s="1"/>
  <c r="C96" i="8" s="1"/>
  <c r="F96" i="8"/>
  <c r="G34" i="6"/>
  <c r="C35" i="6" s="1"/>
  <c r="D34" i="6"/>
  <c r="D96" i="8" l="1"/>
  <c r="F97" i="8"/>
  <c r="E96" i="8"/>
  <c r="G96" i="8" s="1"/>
  <c r="C97" i="8" s="1"/>
  <c r="D35" i="6"/>
  <c r="G35" i="6"/>
  <c r="C36" i="6" s="1"/>
  <c r="D97" i="8" l="1"/>
  <c r="E97" i="8" s="1"/>
  <c r="G97" i="8" s="1"/>
  <c r="C98" i="8" s="1"/>
  <c r="F98" i="8"/>
  <c r="G36" i="6"/>
  <c r="C37" i="6" s="1"/>
  <c r="D36" i="6"/>
  <c r="D98" i="8" l="1"/>
  <c r="F99" i="8"/>
  <c r="E98" i="8"/>
  <c r="G98" i="8" s="1"/>
  <c r="C99" i="8" s="1"/>
  <c r="D37" i="6"/>
  <c r="G37" i="6"/>
  <c r="C38" i="6" s="1"/>
  <c r="D99" i="8" l="1"/>
  <c r="E99" i="8" s="1"/>
  <c r="G99" i="8" s="1"/>
  <c r="C100" i="8" s="1"/>
  <c r="F100" i="8"/>
  <c r="G38" i="6"/>
  <c r="C39" i="6" s="1"/>
  <c r="D38" i="6"/>
  <c r="D100" i="8" l="1"/>
  <c r="E100" i="8" s="1"/>
  <c r="G100" i="8" s="1"/>
  <c r="C101" i="8" s="1"/>
  <c r="F101" i="8"/>
  <c r="D39" i="6"/>
  <c r="G39" i="6"/>
  <c r="C40" i="6" s="1"/>
  <c r="D101" i="8" l="1"/>
  <c r="E101" i="8" s="1"/>
  <c r="G101" i="8" s="1"/>
  <c r="C102" i="8" s="1"/>
  <c r="F102" i="8"/>
  <c r="G40" i="6"/>
  <c r="C41" i="6" s="1"/>
  <c r="D40" i="6"/>
  <c r="D102" i="8" l="1"/>
  <c r="F103" i="8"/>
  <c r="E102" i="8"/>
  <c r="G102" i="8" s="1"/>
  <c r="C103" i="8" s="1"/>
  <c r="D41" i="6"/>
  <c r="G41" i="6"/>
  <c r="C42" i="6" s="1"/>
  <c r="D103" i="8" l="1"/>
  <c r="E103" i="8" s="1"/>
  <c r="G103" i="8" s="1"/>
  <c r="C104" i="8" s="1"/>
  <c r="F104" i="8"/>
  <c r="G42" i="6"/>
  <c r="C43" i="6" s="1"/>
  <c r="D42" i="6"/>
  <c r="D104" i="8" l="1"/>
  <c r="E104" i="8" s="1"/>
  <c r="G104" i="8" s="1"/>
  <c r="G43" i="6"/>
  <c r="C44" i="6" s="1"/>
  <c r="D43" i="6"/>
  <c r="G44" i="6" l="1"/>
  <c r="C45" i="6" s="1"/>
  <c r="D44" i="6"/>
  <c r="D45" i="6" l="1"/>
  <c r="G45" i="6"/>
  <c r="C46" i="6" s="1"/>
  <c r="G46" i="6" l="1"/>
  <c r="C47" i="6" s="1"/>
  <c r="D46" i="6"/>
  <c r="D47" i="6" l="1"/>
  <c r="G47" i="6"/>
  <c r="C48" i="6" s="1"/>
  <c r="G48" i="6" l="1"/>
  <c r="C49" i="6" s="1"/>
  <c r="D48" i="6"/>
  <c r="D49" i="6" l="1"/>
  <c r="G49" i="6"/>
  <c r="C50" i="6" s="1"/>
  <c r="G50" i="6" l="1"/>
  <c r="C51" i="6" s="1"/>
  <c r="D50" i="6"/>
  <c r="G51" i="6" l="1"/>
  <c r="C52" i="6" s="1"/>
  <c r="D51" i="6"/>
  <c r="G52" i="6" l="1"/>
  <c r="C53" i="6" s="1"/>
  <c r="D52" i="6"/>
  <c r="D53" i="6" l="1"/>
  <c r="G53" i="6"/>
  <c r="C54" i="6" s="1"/>
  <c r="G54" i="6" l="1"/>
  <c r="C55" i="6" s="1"/>
  <c r="D54" i="6"/>
  <c r="D55" i="6" l="1"/>
  <c r="G55" i="6"/>
  <c r="C56" i="6" s="1"/>
  <c r="G56" i="6" l="1"/>
  <c r="C57" i="6" s="1"/>
  <c r="D56" i="6"/>
  <c r="D57" i="6" l="1"/>
  <c r="G57" i="6"/>
  <c r="C58" i="6" s="1"/>
  <c r="G58" i="6" l="1"/>
  <c r="C59" i="6" s="1"/>
  <c r="D58" i="6"/>
  <c r="G59" i="6" l="1"/>
  <c r="C60" i="6" s="1"/>
  <c r="D59" i="6"/>
  <c r="G60" i="6" l="1"/>
  <c r="C61" i="6" s="1"/>
  <c r="D60" i="6"/>
  <c r="D61" i="6" l="1"/>
  <c r="G61" i="6"/>
  <c r="C62" i="6" s="1"/>
  <c r="G62" i="6" l="1"/>
  <c r="C63" i="6" s="1"/>
  <c r="D62" i="6"/>
  <c r="D63" i="6" l="1"/>
  <c r="G63" i="6"/>
  <c r="C64" i="6" s="1"/>
  <c r="G64" i="6" l="1"/>
  <c r="C65" i="6" s="1"/>
  <c r="D64" i="6"/>
  <c r="D65" i="6" l="1"/>
  <c r="G65" i="6"/>
  <c r="C66" i="6" s="1"/>
  <c r="G66" i="6" l="1"/>
  <c r="C67" i="6" s="1"/>
  <c r="D66" i="6"/>
  <c r="D67" i="6" l="1"/>
  <c r="G67" i="6"/>
  <c r="C68" i="6" s="1"/>
  <c r="G68" i="6" l="1"/>
  <c r="C69" i="6" s="1"/>
  <c r="D68" i="6"/>
  <c r="D69" i="6" l="1"/>
  <c r="G69" i="6"/>
  <c r="C70" i="6" s="1"/>
  <c r="D70" i="6" l="1"/>
  <c r="G70" i="6"/>
  <c r="C71" i="6" s="1"/>
  <c r="G71" i="6" l="1"/>
  <c r="C72" i="6" s="1"/>
  <c r="D71" i="6"/>
  <c r="G72" i="6" l="1"/>
  <c r="C73" i="6" s="1"/>
  <c r="D72" i="6"/>
  <c r="D73" i="6" l="1"/>
  <c r="G73" i="6"/>
  <c r="C74" i="6" s="1"/>
  <c r="G74" i="6" l="1"/>
  <c r="D74" i="6"/>
  <c r="E32" i="1" l="1"/>
  <c r="E38" i="1" s="1"/>
  <c r="F29" i="1" l="1"/>
  <c r="E16" i="1" l="1"/>
  <c r="F40" i="1" l="1"/>
  <c r="F41" i="1" l="1"/>
  <c r="E29" i="1"/>
  <c r="E40" i="1" s="1"/>
  <c r="E41" i="1" s="1"/>
  <c r="E43" i="1" s="1"/>
  <c r="H43" i="1" l="1"/>
  <c r="G43" i="1"/>
  <c r="J45" i="1"/>
  <c r="I43" i="1"/>
  <c r="F43" i="1"/>
</calcChain>
</file>

<file path=xl/sharedStrings.xml><?xml version="1.0" encoding="utf-8"?>
<sst xmlns="http://schemas.openxmlformats.org/spreadsheetml/2006/main" count="211" uniqueCount="91">
  <si>
    <t xml:space="preserve">Lisa 3 </t>
  </si>
  <si>
    <t>üürilepingule nr Ü14345/18</t>
  </si>
  <si>
    <t>Üürnik</t>
  </si>
  <si>
    <t>Prokuratuur</t>
  </si>
  <si>
    <t>Üüripinna aadress</t>
  </si>
  <si>
    <t>Õhtu põik 5, Pärnu linn</t>
  </si>
  <si>
    <t>Üüripind (hooned)</t>
  </si>
  <si>
    <r>
      <t>m</t>
    </r>
    <r>
      <rPr>
        <b/>
        <vertAlign val="superscript"/>
        <sz val="11"/>
        <color indexed="8"/>
        <rFont val="Times New Roman"/>
        <family val="1"/>
      </rPr>
      <t>2</t>
    </r>
  </si>
  <si>
    <t>Territoorium</t>
  </si>
  <si>
    <r>
      <t>EUR/m</t>
    </r>
    <r>
      <rPr>
        <b/>
        <vertAlign val="superscript"/>
        <sz val="11"/>
        <color indexed="8"/>
        <rFont val="Times New Roman"/>
        <family val="1"/>
      </rPr>
      <t>2</t>
    </r>
  </si>
  <si>
    <t>summa kuus</t>
  </si>
  <si>
    <t xml:space="preserve">Muutmise alus </t>
  </si>
  <si>
    <t>Märkused</t>
  </si>
  <si>
    <t xml:space="preserve">Remonttööd </t>
  </si>
  <si>
    <t>Kinnisvara haldamine (haldusteenus)</t>
  </si>
  <si>
    <t>Tehnohooldus</t>
  </si>
  <si>
    <t>Omanikukohustused</t>
  </si>
  <si>
    <t>ÜÜR KOKKU</t>
  </si>
  <si>
    <t>Heakord</t>
  </si>
  <si>
    <t>Tarbimisteenused</t>
  </si>
  <si>
    <t>Elektrienergia</t>
  </si>
  <si>
    <t>Küte (soojusenergia)</t>
  </si>
  <si>
    <t>Vesi ja kanalisatsioon</t>
  </si>
  <si>
    <t>Tugiteenused (710-720, 740)</t>
  </si>
  <si>
    <t>KÕRVALTEENUSTE TASUD KOKKU</t>
  </si>
  <si>
    <t>Üür ja kõrvalteenuste tasud kokku ilma käibemaksuta (kuus)</t>
  </si>
  <si>
    <t>ÜÜR JA KÕRVALTEENUSTE TASUD KOOS KÄIBEMAKSUGA (kuus)</t>
  </si>
  <si>
    <t>ÜÜR JA KÕRVALTEENUSTE TASUD KÄIBEMAKSUTA (perioodil)</t>
  </si>
  <si>
    <t>kuud</t>
  </si>
  <si>
    <t>ÜÜR JA KÕRVALTEENUSTE TASUD KOOS KÄIBEMAKSUGA (perioodil)</t>
  </si>
  <si>
    <t>Üürileandja:</t>
  </si>
  <si>
    <t>Üürnik:</t>
  </si>
  <si>
    <t>(allkirjastatud digitaalselt)</t>
  </si>
  <si>
    <t>Üüripind</t>
  </si>
  <si>
    <t>Kapitalikomponendi annuiteetmaksegraafik - Õhtu põik 5, Pärnu linn</t>
  </si>
  <si>
    <t>üürnik 2</t>
  </si>
  <si>
    <t>Maksete algus</t>
  </si>
  <si>
    <t>üürnik 3</t>
  </si>
  <si>
    <t>Maksete arv</t>
  </si>
  <si>
    <t>üürnik 4</t>
  </si>
  <si>
    <t>Kinnistu jääkmaksumus</t>
  </si>
  <si>
    <t>EUR (km-ta)</t>
  </si>
  <si>
    <t>Kokku:</t>
  </si>
  <si>
    <t>Üürniku osakaal</t>
  </si>
  <si>
    <t>Kapitali algväärtus</t>
  </si>
  <si>
    <t>Kapitali lõppväärtus</t>
  </si>
  <si>
    <t>Kuupäev</t>
  </si>
  <si>
    <t>Jrk nr</t>
  </si>
  <si>
    <t>Algjääk</t>
  </si>
  <si>
    <t>Intress</t>
  </si>
  <si>
    <t>Põhiosa</t>
  </si>
  <si>
    <t>Kap.komponent</t>
  </si>
  <si>
    <t>Lõppjääk</t>
  </si>
  <si>
    <t>Ei indekseerita</t>
  </si>
  <si>
    <t>Teenuse hinnamuutus</t>
  </si>
  <si>
    <t>Teenuse hinna ja tarbimise muutus</t>
  </si>
  <si>
    <t>Kapitalikomponent (bilansiline)</t>
  </si>
  <si>
    <t>Kõrvalteenused ja kõrvalteenuste tasud</t>
  </si>
  <si>
    <t>Üüriteenused ja üür</t>
  </si>
  <si>
    <t>Indekseeritakse* alates 01.01.2022, 31.dets THI, max 3% aastas.</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</si>
  <si>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</si>
  <si>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Kapitalikomponent (pisiparendustööd lisa 6.2 alusel)</t>
  </si>
  <si>
    <t>Remonttööd (tavasisustus lisa 6.1 alusel)</t>
  </si>
  <si>
    <t>Kapitalikomponendi annuiteetmaksegraafik - Õhtu põik 5, Pärnu</t>
  </si>
  <si>
    <t>Kapitali tulumäär 2020 II pa</t>
  </si>
  <si>
    <t>Tasutakse kuni 31.12.2026</t>
  </si>
  <si>
    <t>Kapitalikomponent (pisiparendustööd lisa 6.3 alusel)</t>
  </si>
  <si>
    <t>Kapitali tulumäär 2023 I pa</t>
  </si>
  <si>
    <t>Tasutakse kuni 31.12.2028</t>
  </si>
  <si>
    <t>Üür ja kõrvalteenuste tasu 01.01.2025 - 31.12.2025</t>
  </si>
  <si>
    <t>Kapitali tulumäär 2024 II pa</t>
  </si>
  <si>
    <t>Investeeringu osakaal</t>
  </si>
  <si>
    <t>Kapitali tulumäär 2018 I pa</t>
  </si>
  <si>
    <t>Kapitalikomponent (parendustööd lisa 6.1 alusel)</t>
  </si>
  <si>
    <t>Kapitalikomponent (tavasisustus lisa 6.1 alusel)</t>
  </si>
  <si>
    <t>01.07.2025 - 31.12.2025</t>
  </si>
  <si>
    <t>Käibemaksu muutus</t>
  </si>
  <si>
    <t>Käibemaks kuni 30.06.2025</t>
  </si>
  <si>
    <t>Käibemaks al 01.07.2025</t>
  </si>
  <si>
    <t>6 kuud</t>
  </si>
  <si>
    <t>Kapitalikomponent (pisiparendustööd lisa 6.4 alusel)</t>
  </si>
  <si>
    <t>Kapitalikomponent (tavasisustus lisa 6.4 alusel)</t>
  </si>
  <si>
    <t>Tasutakse kuni 30.04.2032</t>
  </si>
  <si>
    <t>Tasutakse kuni 30.04.2030</t>
  </si>
  <si>
    <t>Kapitali tulumäär 2024 I pa</t>
  </si>
  <si>
    <t>Tasutakse kuni 31.12.2029</t>
  </si>
  <si>
    <t>Remonttööd (tavasisustus lisa 6.4 alusel)</t>
  </si>
  <si>
    <t>01.01.2025 - 31.04.2025</t>
  </si>
  <si>
    <t>01.05.2025 - 30.06.2025</t>
  </si>
  <si>
    <t>4 kuud</t>
  </si>
  <si>
    <t>2 kuud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</si>
</sst>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_-* #,##0.00\ [$€-425]_-;\-* #,##0.00\ [$€-425]_-;_-* &quot;-&quot;??\ [$€-425]_-;_-@_-"/>
    <numFmt numFmtId="166" formatCode="0.0%"/>
    <numFmt numFmtId="167" formatCode="#,##0.00&quot; &quot;;[Red]&quot;-&quot;#,##0.00&quot; &quot;"/>
    <numFmt numFmtId="168" formatCode="d&quot;.&quot;mm&quot;.&quot;yyyy"/>
    <numFmt numFmtId="169" formatCode="#,###"/>
    <numFmt numFmtId="170" formatCode="0.000%"/>
    <numFmt numFmtId="171" formatCode="#,##0.000"/>
    <numFmt numFmtId="172" formatCode="#,##0.00;[Red]#,##0.00"/>
  </numFmts>
  <fonts count="33"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1"/>
      <color theme="1"/>
      <name val="Times New Roman"/>
      <family val="1"/>
    </font>
    <font>
      <b/>
      <sz val="11"/>
      <color theme="1"/>
      <name val="Times New Roman"/>
      <family val="1"/>
      <charset val="186"/>
    </font>
    <font>
      <b/>
      <sz val="14"/>
      <color theme="1"/>
      <name val="Times New Roman"/>
      <family val="1"/>
      <charset val="186"/>
    </font>
    <font>
      <b/>
      <sz val="11"/>
      <color theme="1"/>
      <name val="Times New Roman"/>
      <family val="1"/>
    </font>
    <font>
      <b/>
      <sz val="11"/>
      <name val="Times New Roman"/>
      <family val="1"/>
    </font>
    <font>
      <sz val="12"/>
      <color theme="1"/>
      <name val="Times New Roman"/>
      <family val="1"/>
    </font>
    <font>
      <b/>
      <vertAlign val="superscript"/>
      <sz val="11"/>
      <color indexed="8"/>
      <name val="Times New Roman"/>
      <family val="1"/>
    </font>
    <font>
      <b/>
      <sz val="11"/>
      <color rgb="FFFF0000"/>
      <name val="Times New Roman"/>
      <family val="1"/>
    </font>
    <font>
      <sz val="11"/>
      <color indexed="8"/>
      <name val="Times New Roman"/>
      <family val="1"/>
    </font>
    <font>
      <i/>
      <sz val="11"/>
      <color theme="1"/>
      <name val="Times New Roman"/>
      <family val="1"/>
    </font>
    <font>
      <sz val="11"/>
      <color rgb="FF000000"/>
      <name val="Calibri"/>
      <family val="2"/>
    </font>
    <font>
      <b/>
      <sz val="11"/>
      <color rgb="FF000000"/>
      <name val="Calibri"/>
      <family val="2"/>
    </font>
    <font>
      <sz val="11"/>
      <name val="Calibri"/>
      <family val="2"/>
    </font>
    <font>
      <sz val="11"/>
      <color theme="1"/>
      <name val="Calibri"/>
      <family val="2"/>
      <scheme val="minor"/>
    </font>
    <font>
      <b/>
      <sz val="16"/>
      <color rgb="FF000000"/>
      <name val="Calibri"/>
      <family val="2"/>
    </font>
    <font>
      <sz val="11"/>
      <color rgb="FFFF0000"/>
      <name val="Calibri"/>
      <family val="2"/>
    </font>
    <font>
      <sz val="10"/>
      <name val="Arial"/>
      <family val="2"/>
    </font>
    <font>
      <sz val="11"/>
      <color rgb="FF1F497D"/>
      <name val="Calibri"/>
      <family val="2"/>
    </font>
    <font>
      <b/>
      <i/>
      <sz val="11"/>
      <color rgb="FF000000"/>
      <name val="Calibri"/>
      <family val="2"/>
    </font>
    <font>
      <i/>
      <sz val="9"/>
      <color rgb="FF000000"/>
      <name val="Calibri"/>
      <family val="2"/>
    </font>
    <font>
      <sz val="8"/>
      <color theme="1"/>
      <name val="Calibri"/>
      <family val="2"/>
      <charset val="186"/>
      <scheme val="minor"/>
    </font>
    <font>
      <sz val="11"/>
      <color theme="0" tint="-0.499984740745262"/>
      <name val="Times New Roman"/>
      <family val="1"/>
    </font>
    <font>
      <b/>
      <sz val="11"/>
      <color theme="0" tint="-0.499984740745262"/>
      <name val="Times New Roman"/>
      <family val="1"/>
    </font>
    <font>
      <i/>
      <sz val="10"/>
      <color theme="1"/>
      <name val="Times New Roman"/>
      <family val="1"/>
      <charset val="186"/>
    </font>
    <font>
      <b/>
      <sz val="11"/>
      <color rgb="FF000000"/>
      <name val="Calibri"/>
      <family val="2"/>
      <charset val="186"/>
      <scheme val="minor"/>
    </font>
    <font>
      <sz val="11"/>
      <color rgb="FF000000"/>
      <name val="Calibri"/>
      <family val="2"/>
      <charset val="186"/>
      <scheme val="minor"/>
    </font>
    <font>
      <sz val="11"/>
      <color theme="1"/>
      <name val="Times New Roman"/>
      <family val="1"/>
      <charset val="186"/>
    </font>
    <font>
      <sz val="8"/>
      <name val="Calibri"/>
      <family val="2"/>
      <charset val="186"/>
      <scheme val="minor"/>
    </font>
    <font>
      <sz val="11"/>
      <name val="Calibri"/>
      <family val="2"/>
      <scheme val="minor"/>
    </font>
    <font>
      <i/>
      <sz val="11"/>
      <color theme="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4">
    <xf numFmtId="0" fontId="0" fillId="0" borderId="0"/>
    <xf numFmtId="9" fontId="1" fillId="0" borderId="0" applyFont="0" applyFill="0" applyBorder="0" applyAlignment="0" applyProtection="0"/>
    <xf numFmtId="0" fontId="13" fillId="0" borderId="0"/>
    <xf numFmtId="0" fontId="19" fillId="0" borderId="0">
      <alignment vertical="center"/>
    </xf>
  </cellStyleXfs>
  <cellXfs count="190">
    <xf numFmtId="0" fontId="0" fillId="0" borderId="0" xfId="0"/>
    <xf numFmtId="0" fontId="3" fillId="0" borderId="0" xfId="0" applyFont="1"/>
    <xf numFmtId="0" fontId="4" fillId="0" borderId="0" xfId="0" applyFont="1" applyAlignment="1">
      <alignment horizontal="right"/>
    </xf>
    <xf numFmtId="0" fontId="3" fillId="0" borderId="0" xfId="0" applyFont="1" applyAlignment="1">
      <alignment horizontal="right"/>
    </xf>
    <xf numFmtId="0" fontId="6" fillId="0" borderId="1" xfId="0" applyFont="1" applyBorder="1"/>
    <xf numFmtId="0" fontId="7" fillId="0" borderId="1" xfId="0" applyFont="1" applyBorder="1"/>
    <xf numFmtId="0" fontId="3" fillId="0" borderId="0" xfId="0" applyFont="1" applyAlignment="1">
      <alignment horizontal="center"/>
    </xf>
    <xf numFmtId="0" fontId="8" fillId="0" borderId="0" xfId="0" applyFont="1"/>
    <xf numFmtId="0" fontId="6" fillId="0" borderId="0" xfId="0" applyFont="1"/>
    <xf numFmtId="0" fontId="6" fillId="0" borderId="1" xfId="0" applyFont="1" applyBorder="1" applyAlignment="1">
      <alignment horizontal="right"/>
    </xf>
    <xf numFmtId="164" fontId="7" fillId="0" borderId="1" xfId="0" applyNumberFormat="1" applyFont="1" applyBorder="1" applyAlignment="1">
      <alignment horizontal="right"/>
    </xf>
    <xf numFmtId="0" fontId="6" fillId="2" borderId="3" xfId="0" applyFont="1" applyFill="1" applyBorder="1" applyAlignment="1">
      <alignment horizontal="left"/>
    </xf>
    <xf numFmtId="0" fontId="6" fillId="2" borderId="4" xfId="0" applyFont="1" applyFill="1" applyBorder="1"/>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xf>
    <xf numFmtId="0" fontId="3" fillId="0" borderId="9" xfId="0" applyFont="1" applyBorder="1" applyAlignment="1">
      <alignment horizontal="center"/>
    </xf>
    <xf numFmtId="0" fontId="3" fillId="3" borderId="10" xfId="0" applyFont="1" applyFill="1" applyBorder="1"/>
    <xf numFmtId="0" fontId="3" fillId="3" borderId="11" xfId="0" applyFont="1" applyFill="1" applyBorder="1"/>
    <xf numFmtId="165" fontId="3" fillId="0" borderId="0" xfId="0" applyNumberFormat="1" applyFont="1"/>
    <xf numFmtId="3" fontId="3" fillId="0" borderId="0" xfId="0" applyNumberFormat="1" applyFont="1"/>
    <xf numFmtId="2" fontId="3" fillId="0" borderId="0" xfId="0" applyNumberFormat="1" applyFont="1"/>
    <xf numFmtId="0" fontId="3" fillId="0" borderId="12" xfId="0" applyFont="1" applyBorder="1" applyAlignment="1">
      <alignment horizontal="center"/>
    </xf>
    <xf numFmtId="0" fontId="3" fillId="0" borderId="18" xfId="0" applyFont="1" applyBorder="1"/>
    <xf numFmtId="0" fontId="3" fillId="0" borderId="19" xfId="0" applyFont="1" applyBorder="1"/>
    <xf numFmtId="0" fontId="3" fillId="0" borderId="1" xfId="0" applyFont="1" applyBorder="1"/>
    <xf numFmtId="0" fontId="3" fillId="0" borderId="10" xfId="0" applyFont="1" applyBorder="1"/>
    <xf numFmtId="0" fontId="6" fillId="2" borderId="9" xfId="0" applyFont="1" applyFill="1" applyBorder="1" applyAlignment="1">
      <alignment horizontal="center"/>
    </xf>
    <xf numFmtId="0" fontId="6" fillId="2" borderId="11" xfId="0" applyFont="1" applyFill="1" applyBorder="1"/>
    <xf numFmtId="4" fontId="7" fillId="2" borderId="9" xfId="0" applyNumberFormat="1" applyFont="1" applyFill="1" applyBorder="1" applyAlignment="1">
      <alignment horizontal="right"/>
    </xf>
    <xf numFmtId="4" fontId="6" fillId="2" borderId="25" xfId="0" applyNumberFormat="1" applyFont="1" applyFill="1" applyBorder="1" applyAlignment="1">
      <alignment horizontal="right"/>
    </xf>
    <xf numFmtId="4" fontId="6" fillId="2" borderId="26" xfId="0" applyNumberFormat="1" applyFont="1" applyFill="1" applyBorder="1" applyAlignment="1">
      <alignment horizontal="right"/>
    </xf>
    <xf numFmtId="0" fontId="3" fillId="2" borderId="25" xfId="0" applyFont="1" applyFill="1" applyBorder="1"/>
    <xf numFmtId="4" fontId="3" fillId="0" borderId="0" xfId="0" applyNumberFormat="1" applyFont="1"/>
    <xf numFmtId="0" fontId="6" fillId="3" borderId="27" xfId="0" applyFont="1" applyFill="1" applyBorder="1" applyAlignment="1">
      <alignment horizontal="center"/>
    </xf>
    <xf numFmtId="0" fontId="6" fillId="3" borderId="0" xfId="0" applyFont="1" applyFill="1"/>
    <xf numFmtId="4" fontId="10" fillId="3" borderId="27" xfId="0" applyNumberFormat="1" applyFont="1" applyFill="1" applyBorder="1" applyAlignment="1">
      <alignment horizontal="right"/>
    </xf>
    <xf numFmtId="4" fontId="6" fillId="3" borderId="25" xfId="0" applyNumberFormat="1" applyFont="1" applyFill="1" applyBorder="1" applyAlignment="1">
      <alignment horizontal="right"/>
    </xf>
    <xf numFmtId="4" fontId="6" fillId="3" borderId="26" xfId="0" applyNumberFormat="1" applyFont="1" applyFill="1" applyBorder="1" applyAlignment="1">
      <alignment horizontal="right"/>
    </xf>
    <xf numFmtId="0" fontId="3" fillId="3" borderId="28" xfId="0" applyFont="1" applyFill="1" applyBorder="1"/>
    <xf numFmtId="0" fontId="6" fillId="2" borderId="9" xfId="0" applyFont="1" applyFill="1" applyBorder="1" applyAlignment="1">
      <alignment horizontal="left"/>
    </xf>
    <xf numFmtId="4" fontId="6" fillId="2" borderId="12" xfId="0" applyNumberFormat="1" applyFont="1" applyFill="1" applyBorder="1" applyAlignment="1">
      <alignment horizontal="center"/>
    </xf>
    <xf numFmtId="0" fontId="6" fillId="2" borderId="24" xfId="0" applyFont="1" applyFill="1" applyBorder="1" applyAlignment="1">
      <alignment horizontal="center"/>
    </xf>
    <xf numFmtId="0" fontId="6" fillId="2" borderId="23" xfId="0" applyFont="1" applyFill="1" applyBorder="1" applyAlignment="1">
      <alignment horizontal="center" wrapText="1"/>
    </xf>
    <xf numFmtId="0" fontId="6" fillId="2" borderId="25" xfId="0" applyFont="1" applyFill="1" applyBorder="1" applyAlignment="1">
      <alignment horizontal="center"/>
    </xf>
    <xf numFmtId="4" fontId="3" fillId="0" borderId="23" xfId="0" applyNumberFormat="1" applyFont="1" applyBorder="1" applyAlignment="1">
      <alignment horizontal="center" vertical="center" wrapText="1"/>
    </xf>
    <xf numFmtId="0" fontId="6" fillId="4" borderId="30" xfId="0" applyFont="1" applyFill="1" applyBorder="1" applyAlignment="1">
      <alignment horizontal="left"/>
    </xf>
    <xf numFmtId="0" fontId="6" fillId="4" borderId="2" xfId="0" applyFont="1" applyFill="1" applyBorder="1"/>
    <xf numFmtId="4" fontId="6" fillId="4" borderId="33" xfId="0" applyNumberFormat="1" applyFont="1" applyFill="1" applyBorder="1" applyAlignment="1">
      <alignment horizontal="right"/>
    </xf>
    <xf numFmtId="0" fontId="3" fillId="4" borderId="34" xfId="0" applyFont="1" applyFill="1" applyBorder="1"/>
    <xf numFmtId="0" fontId="6" fillId="0" borderId="0" xfId="0" applyFont="1" applyAlignment="1">
      <alignment horizontal="left"/>
    </xf>
    <xf numFmtId="4" fontId="6" fillId="0" borderId="27" xfId="0" applyNumberFormat="1" applyFont="1" applyBorder="1" applyAlignment="1">
      <alignment horizontal="right"/>
    </xf>
    <xf numFmtId="4" fontId="6" fillId="0" borderId="28" xfId="0" applyNumberFormat="1" applyFont="1" applyBorder="1" applyAlignment="1">
      <alignment horizontal="right"/>
    </xf>
    <xf numFmtId="4" fontId="6" fillId="0" borderId="0" xfId="0" applyNumberFormat="1" applyFont="1" applyAlignment="1">
      <alignment horizontal="right"/>
    </xf>
    <xf numFmtId="9" fontId="7" fillId="0" borderId="0" xfId="0" applyNumberFormat="1" applyFont="1" applyAlignment="1">
      <alignment horizontal="left"/>
    </xf>
    <xf numFmtId="4" fontId="3" fillId="0" borderId="27" xfId="0" applyNumberFormat="1" applyFont="1" applyBorder="1" applyAlignment="1">
      <alignment horizontal="right"/>
    </xf>
    <xf numFmtId="4" fontId="6" fillId="0" borderId="27" xfId="0" applyNumberFormat="1" applyFont="1" applyBorder="1"/>
    <xf numFmtId="3" fontId="6" fillId="0" borderId="0" xfId="0" applyNumberFormat="1" applyFont="1" applyAlignment="1">
      <alignment horizontal="right"/>
    </xf>
    <xf numFmtId="4" fontId="6" fillId="0" borderId="0" xfId="0" applyNumberFormat="1" applyFont="1" applyAlignment="1">
      <alignment horizontal="left"/>
    </xf>
    <xf numFmtId="4" fontId="6" fillId="0" borderId="31" xfId="0" applyNumberFormat="1" applyFont="1" applyBorder="1"/>
    <xf numFmtId="4" fontId="7" fillId="0" borderId="32" xfId="0" applyNumberFormat="1" applyFont="1" applyBorder="1"/>
    <xf numFmtId="0" fontId="12" fillId="0" borderId="0" xfId="0" applyFont="1"/>
    <xf numFmtId="0" fontId="13" fillId="3" borderId="0" xfId="2" applyFill="1"/>
    <xf numFmtId="0" fontId="14" fillId="5" borderId="0" xfId="2" applyFont="1" applyFill="1" applyAlignment="1">
      <alignment horizontal="right"/>
    </xf>
    <xf numFmtId="0" fontId="0" fillId="3" borderId="0" xfId="0" applyFill="1"/>
    <xf numFmtId="0" fontId="15" fillId="5" borderId="0" xfId="2" applyFont="1" applyFill="1"/>
    <xf numFmtId="0" fontId="15" fillId="5" borderId="0" xfId="2" applyFont="1" applyFill="1" applyAlignment="1">
      <alignment horizontal="right"/>
    </xf>
    <xf numFmtId="0" fontId="16" fillId="6" borderId="0" xfId="0" applyFont="1" applyFill="1" applyProtection="1">
      <protection hidden="1"/>
    </xf>
    <xf numFmtId="0" fontId="0" fillId="6" borderId="0" xfId="0" applyFill="1"/>
    <xf numFmtId="0" fontId="17" fillId="5" borderId="0" xfId="2" applyFont="1" applyFill="1"/>
    <xf numFmtId="0" fontId="18" fillId="5" borderId="0" xfId="2" applyFont="1" applyFill="1"/>
    <xf numFmtId="4" fontId="13" fillId="5" borderId="0" xfId="2" applyNumberFormat="1" applyFill="1"/>
    <xf numFmtId="0" fontId="16" fillId="6" borderId="0" xfId="0" applyFont="1" applyFill="1" applyProtection="1">
      <protection locked="0" hidden="1"/>
    </xf>
    <xf numFmtId="164" fontId="16" fillId="6" borderId="0" xfId="0" applyNumberFormat="1" applyFont="1" applyFill="1" applyProtection="1">
      <protection hidden="1"/>
    </xf>
    <xf numFmtId="166" fontId="1" fillId="6" borderId="0" xfId="1" applyNumberFormat="1" applyFill="1"/>
    <xf numFmtId="4" fontId="0" fillId="3" borderId="0" xfId="0" applyNumberFormat="1" applyFill="1"/>
    <xf numFmtId="2" fontId="0" fillId="3" borderId="0" xfId="0" applyNumberFormat="1" applyFill="1"/>
    <xf numFmtId="167" fontId="0" fillId="3" borderId="0" xfId="0" applyNumberFormat="1" applyFill="1"/>
    <xf numFmtId="0" fontId="13" fillId="7" borderId="35" xfId="2" applyFill="1" applyBorder="1"/>
    <xf numFmtId="0" fontId="13" fillId="5" borderId="29" xfId="2" applyFill="1" applyBorder="1"/>
    <xf numFmtId="0" fontId="0" fillId="3" borderId="29" xfId="0" applyFill="1" applyBorder="1"/>
    <xf numFmtId="168" fontId="0" fillId="3" borderId="29" xfId="0" applyNumberFormat="1" applyFill="1" applyBorder="1"/>
    <xf numFmtId="0" fontId="13" fillId="7" borderId="21" xfId="2" applyFill="1" applyBorder="1"/>
    <xf numFmtId="0" fontId="2" fillId="3" borderId="0" xfId="0" applyFont="1" applyFill="1" applyProtection="1">
      <protection hidden="1"/>
    </xf>
    <xf numFmtId="0" fontId="13" fillId="7" borderId="36" xfId="2" applyFill="1" applyBorder="1"/>
    <xf numFmtId="0" fontId="13" fillId="5" borderId="0" xfId="2" applyFill="1"/>
    <xf numFmtId="0" fontId="13" fillId="0" borderId="0" xfId="2"/>
    <xf numFmtId="0" fontId="13" fillId="7" borderId="22" xfId="2" applyFill="1" applyBorder="1"/>
    <xf numFmtId="164" fontId="0" fillId="3" borderId="0" xfId="0" applyNumberFormat="1" applyFill="1" applyProtection="1">
      <protection hidden="1"/>
    </xf>
    <xf numFmtId="168" fontId="0" fillId="3" borderId="0" xfId="0" applyNumberFormat="1" applyFill="1"/>
    <xf numFmtId="4" fontId="13" fillId="7" borderId="0" xfId="2" applyNumberFormat="1" applyFill="1"/>
    <xf numFmtId="0" fontId="2" fillId="6" borderId="0" xfId="0" applyFont="1" applyFill="1" applyProtection="1">
      <protection hidden="1"/>
    </xf>
    <xf numFmtId="164" fontId="2" fillId="6" borderId="0" xfId="0" applyNumberFormat="1" applyFont="1" applyFill="1" applyProtection="1">
      <protection hidden="1"/>
    </xf>
    <xf numFmtId="164" fontId="2" fillId="3" borderId="0" xfId="0" applyNumberFormat="1" applyFont="1" applyFill="1" applyProtection="1">
      <protection hidden="1"/>
    </xf>
    <xf numFmtId="10" fontId="13" fillId="7" borderId="0" xfId="1" applyNumberFormat="1" applyFont="1" applyFill="1"/>
    <xf numFmtId="169" fontId="19" fillId="0" borderId="0" xfId="3" applyNumberFormat="1">
      <alignment vertical="center"/>
    </xf>
    <xf numFmtId="169" fontId="13" fillId="3" borderId="0" xfId="2" applyNumberFormat="1" applyFill="1"/>
    <xf numFmtId="0" fontId="0" fillId="3" borderId="0" xfId="0" applyFill="1" applyProtection="1">
      <protection locked="0" hidden="1"/>
    </xf>
    <xf numFmtId="0" fontId="13" fillId="7" borderId="19" xfId="2" applyFill="1" applyBorder="1"/>
    <xf numFmtId="0" fontId="13" fillId="5" borderId="37" xfId="2" applyFill="1" applyBorder="1"/>
    <xf numFmtId="0" fontId="0" fillId="3" borderId="37" xfId="0" applyFill="1" applyBorder="1"/>
    <xf numFmtId="0" fontId="13" fillId="7" borderId="23" xfId="2" applyFill="1" applyBorder="1"/>
    <xf numFmtId="0" fontId="20" fillId="3" borderId="0" xfId="2" applyFont="1" applyFill="1"/>
    <xf numFmtId="0" fontId="13" fillId="7" borderId="0" xfId="2" applyFill="1"/>
    <xf numFmtId="170" fontId="13" fillId="7" borderId="0" xfId="2" applyNumberFormat="1" applyFill="1"/>
    <xf numFmtId="0" fontId="21" fillId="5" borderId="38" xfId="2" applyFont="1" applyFill="1" applyBorder="1" applyAlignment="1">
      <alignment horizontal="right"/>
    </xf>
    <xf numFmtId="168" fontId="22" fillId="5" borderId="0" xfId="2" applyNumberFormat="1" applyFont="1" applyFill="1"/>
    <xf numFmtId="167" fontId="13" fillId="5" borderId="0" xfId="2" applyNumberFormat="1" applyFill="1"/>
    <xf numFmtId="4" fontId="3" fillId="0" borderId="22" xfId="0" applyNumberFormat="1" applyFont="1" applyBorder="1" applyAlignment="1">
      <alignment vertical="center" wrapText="1"/>
    </xf>
    <xf numFmtId="4" fontId="3" fillId="0" borderId="12" xfId="0" applyNumberFormat="1" applyFont="1" applyBorder="1" applyAlignment="1">
      <alignment horizontal="center" vertical="center" wrapText="1"/>
    </xf>
    <xf numFmtId="0" fontId="8" fillId="0" borderId="0" xfId="0" applyFont="1" applyAlignment="1">
      <alignment wrapText="1"/>
    </xf>
    <xf numFmtId="0" fontId="6" fillId="0" borderId="0" xfId="0" applyFont="1" applyAlignment="1">
      <alignment horizontal="right"/>
    </xf>
    <xf numFmtId="4" fontId="23" fillId="3" borderId="0" xfId="0" applyNumberFormat="1" applyFont="1" applyFill="1" applyAlignment="1">
      <alignment horizontal="right"/>
    </xf>
    <xf numFmtId="4" fontId="3" fillId="0" borderId="12" xfId="0" applyNumberFormat="1" applyFont="1" applyBorder="1" applyAlignment="1">
      <alignment horizontal="right" wrapText="1"/>
    </xf>
    <xf numFmtId="4" fontId="3" fillId="0" borderId="13" xfId="0" applyNumberFormat="1" applyFont="1" applyBorder="1" applyAlignment="1">
      <alignment wrapText="1"/>
    </xf>
    <xf numFmtId="4" fontId="25" fillId="4" borderId="31" xfId="0" applyNumberFormat="1" applyFont="1" applyFill="1" applyBorder="1" applyAlignment="1">
      <alignment horizontal="right"/>
    </xf>
    <xf numFmtId="4" fontId="25" fillId="4" borderId="32" xfId="0" applyNumberFormat="1" applyFont="1" applyFill="1" applyBorder="1" applyAlignment="1">
      <alignment horizontal="right"/>
    </xf>
    <xf numFmtId="0" fontId="8" fillId="0" borderId="0" xfId="0" applyFont="1" applyAlignment="1">
      <alignment horizontal="center" wrapText="1"/>
    </xf>
    <xf numFmtId="10" fontId="13" fillId="7" borderId="37" xfId="2" applyNumberFormat="1" applyFill="1" applyBorder="1"/>
    <xf numFmtId="164" fontId="7" fillId="0" borderId="29" xfId="0" applyNumberFormat="1" applyFont="1" applyBorder="1" applyAlignment="1">
      <alignment horizontal="right"/>
    </xf>
    <xf numFmtId="0" fontId="6" fillId="0" borderId="29" xfId="0" applyFont="1" applyBorder="1"/>
    <xf numFmtId="0" fontId="3" fillId="0" borderId="0" xfId="0" applyFont="1" applyAlignment="1">
      <alignment vertical="center"/>
    </xf>
    <xf numFmtId="4" fontId="3" fillId="0" borderId="13" xfId="0" applyNumberFormat="1" applyFont="1" applyBorder="1" applyAlignment="1">
      <alignment horizontal="right" wrapText="1"/>
    </xf>
    <xf numFmtId="0" fontId="27" fillId="3" borderId="0" xfId="2" applyFont="1" applyFill="1" applyAlignment="1">
      <alignment horizontal="right"/>
    </xf>
    <xf numFmtId="0" fontId="28" fillId="3" borderId="0" xfId="2" applyFont="1" applyFill="1" applyAlignment="1">
      <alignment horizontal="right"/>
    </xf>
    <xf numFmtId="168" fontId="13" fillId="7" borderId="29" xfId="2" applyNumberFormat="1" applyFill="1" applyBorder="1"/>
    <xf numFmtId="2" fontId="13" fillId="5" borderId="0" xfId="2" applyNumberFormat="1" applyFill="1"/>
    <xf numFmtId="4" fontId="3" fillId="3" borderId="13" xfId="0" applyNumberFormat="1" applyFont="1" applyFill="1" applyBorder="1" applyAlignment="1">
      <alignment wrapText="1"/>
    </xf>
    <xf numFmtId="4" fontId="24" fillId="3" borderId="12" xfId="0" applyNumberFormat="1" applyFont="1" applyFill="1" applyBorder="1" applyAlignment="1">
      <alignment vertical="center" wrapText="1"/>
    </xf>
    <xf numFmtId="4" fontId="24" fillId="3" borderId="13" xfId="0" applyNumberFormat="1" applyFont="1" applyFill="1" applyBorder="1" applyAlignment="1">
      <alignment vertical="center" wrapText="1"/>
    </xf>
    <xf numFmtId="0" fontId="3" fillId="0" borderId="13" xfId="0" applyFont="1" applyBorder="1" applyAlignment="1">
      <alignment horizontal="center" vertical="center" wrapText="1"/>
    </xf>
    <xf numFmtId="2" fontId="14" fillId="5" borderId="0" xfId="2" applyNumberFormat="1" applyFont="1" applyFill="1" applyAlignment="1">
      <alignment horizontal="right"/>
    </xf>
    <xf numFmtId="2" fontId="15" fillId="5" borderId="0" xfId="2" applyNumberFormat="1" applyFont="1" applyFill="1" applyAlignment="1">
      <alignment horizontal="right"/>
    </xf>
    <xf numFmtId="2" fontId="17" fillId="5" borderId="0" xfId="2" applyNumberFormat="1" applyFont="1" applyFill="1"/>
    <xf numFmtId="2" fontId="13" fillId="3" borderId="0" xfId="2" applyNumberFormat="1" applyFill="1"/>
    <xf numFmtId="0" fontId="0" fillId="3" borderId="0" xfId="0" applyFill="1" applyAlignment="1">
      <alignment horizontal="right"/>
    </xf>
    <xf numFmtId="3" fontId="13" fillId="7" borderId="0" xfId="2" applyNumberFormat="1" applyFill="1"/>
    <xf numFmtId="166" fontId="13" fillId="7" borderId="37" xfId="2" applyNumberFormat="1" applyFill="1" applyBorder="1"/>
    <xf numFmtId="2" fontId="20" fillId="3" borderId="0" xfId="2" applyNumberFormat="1" applyFont="1" applyFill="1"/>
    <xf numFmtId="171" fontId="0" fillId="3" borderId="0" xfId="0" applyNumberFormat="1" applyFill="1" applyProtection="1">
      <protection hidden="1"/>
    </xf>
    <xf numFmtId="2" fontId="21" fillId="5" borderId="38" xfId="2" applyNumberFormat="1" applyFont="1" applyFill="1" applyBorder="1" applyAlignment="1">
      <alignment horizontal="right"/>
    </xf>
    <xf numFmtId="0" fontId="29" fillId="0" borderId="0" xfId="0" applyFont="1"/>
    <xf numFmtId="4" fontId="3" fillId="3" borderId="12" xfId="0" applyNumberFormat="1" applyFont="1" applyFill="1" applyBorder="1" applyAlignment="1">
      <alignment horizontal="right" wrapText="1"/>
    </xf>
    <xf numFmtId="0" fontId="15" fillId="7" borderId="19" xfId="2" applyFont="1" applyFill="1" applyBorder="1"/>
    <xf numFmtId="0" fontId="15" fillId="5" borderId="37" xfId="2" applyFont="1" applyFill="1" applyBorder="1"/>
    <xf numFmtId="0" fontId="31" fillId="3" borderId="37" xfId="0" applyFont="1" applyFill="1" applyBorder="1"/>
    <xf numFmtId="166" fontId="15" fillId="0" borderId="37" xfId="2" applyNumberFormat="1" applyFont="1" applyBorder="1"/>
    <xf numFmtId="0" fontId="3" fillId="0" borderId="24" xfId="0" applyFont="1" applyBorder="1" applyAlignment="1">
      <alignment horizontal="center" vertical="center" wrapText="1"/>
    </xf>
    <xf numFmtId="0" fontId="16" fillId="3" borderId="0" xfId="0" applyFont="1" applyFill="1" applyProtection="1">
      <protection hidden="1"/>
    </xf>
    <xf numFmtId="0" fontId="16" fillId="3" borderId="0" xfId="0" applyFont="1" applyFill="1" applyProtection="1">
      <protection locked="0" hidden="1"/>
    </xf>
    <xf numFmtId="164" fontId="16" fillId="3" borderId="0" xfId="0" applyNumberFormat="1" applyFont="1" applyFill="1" applyProtection="1">
      <protection hidden="1"/>
    </xf>
    <xf numFmtId="166" fontId="1" fillId="3" borderId="0" xfId="1" applyNumberFormat="1" applyFill="1"/>
    <xf numFmtId="172" fontId="0" fillId="3" borderId="0" xfId="0" applyNumberFormat="1" applyFill="1"/>
    <xf numFmtId="4" fontId="2" fillId="3" borderId="0" xfId="0" applyNumberFormat="1" applyFont="1" applyFill="1" applyProtection="1">
      <protection hidden="1"/>
    </xf>
    <xf numFmtId="9" fontId="13" fillId="7" borderId="0" xfId="1" applyFont="1" applyFill="1"/>
    <xf numFmtId="168" fontId="22" fillId="5" borderId="37" xfId="2" applyNumberFormat="1" applyFont="1" applyFill="1" applyBorder="1"/>
    <xf numFmtId="4" fontId="13" fillId="5" borderId="37" xfId="2" applyNumberFormat="1" applyFill="1" applyBorder="1"/>
    <xf numFmtId="167" fontId="13" fillId="5" borderId="37" xfId="2" applyNumberFormat="1" applyFill="1" applyBorder="1"/>
    <xf numFmtId="164" fontId="7" fillId="0" borderId="41" xfId="0" applyNumberFormat="1" applyFont="1" applyBorder="1" applyAlignment="1">
      <alignment horizontal="right"/>
    </xf>
    <xf numFmtId="0" fontId="6" fillId="0" borderId="41" xfId="0" applyFont="1" applyBorder="1"/>
    <xf numFmtId="0" fontId="3" fillId="0" borderId="13" xfId="0" applyFont="1" applyBorder="1" applyAlignment="1">
      <alignment vertical="center" wrapText="1"/>
    </xf>
    <xf numFmtId="0" fontId="3" fillId="0" borderId="1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164" fontId="7" fillId="0" borderId="39" xfId="0" applyNumberFormat="1" applyFont="1" applyBorder="1" applyAlignment="1">
      <alignment horizontal="center"/>
    </xf>
    <xf numFmtId="164" fontId="7" fillId="0" borderId="40" xfId="0" applyNumberFormat="1" applyFont="1" applyBorder="1" applyAlignment="1">
      <alignment horizontal="center"/>
    </xf>
    <xf numFmtId="0" fontId="5" fillId="0" borderId="0" xfId="0" applyFont="1" applyAlignment="1">
      <alignment horizontal="center" wrapText="1"/>
    </xf>
    <xf numFmtId="0" fontId="4" fillId="0" borderId="39" xfId="0" applyFont="1" applyBorder="1" applyAlignment="1">
      <alignment horizontal="center"/>
    </xf>
    <xf numFmtId="0" fontId="4" fillId="0" borderId="40" xfId="0" applyFont="1" applyBorder="1" applyAlignment="1">
      <alignment horizontal="center"/>
    </xf>
    <xf numFmtId="0" fontId="32" fillId="0" borderId="41" xfId="0" applyFont="1" applyBorder="1" applyAlignment="1">
      <alignment horizontal="center"/>
    </xf>
    <xf numFmtId="0" fontId="26" fillId="0" borderId="0" xfId="0" applyFont="1" applyAlignment="1">
      <alignment horizontal="left" vertical="center" wrapText="1"/>
    </xf>
    <xf numFmtId="0" fontId="3" fillId="3" borderId="15"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0" borderId="10" xfId="0" applyFont="1" applyBorder="1"/>
    <xf numFmtId="0" fontId="3" fillId="0" borderId="11" xfId="0" applyFont="1" applyBorder="1"/>
    <xf numFmtId="0" fontId="3" fillId="0" borderId="17" xfId="0" applyFont="1" applyBorder="1" applyAlignment="1">
      <alignment horizontal="center" vertical="center" wrapText="1"/>
    </xf>
    <xf numFmtId="0" fontId="6" fillId="0" borderId="0" xfId="0" applyFont="1" applyAlignment="1">
      <alignment horizontal="left" wrapText="1"/>
    </xf>
    <xf numFmtId="0" fontId="3" fillId="0" borderId="1" xfId="0" applyFont="1" applyBorder="1"/>
    <xf numFmtId="4" fontId="11" fillId="0" borderId="21" xfId="0" applyNumberFormat="1" applyFont="1" applyBorder="1" applyAlignment="1">
      <alignment horizontal="center" vertical="center" wrapText="1"/>
    </xf>
    <xf numFmtId="4" fontId="11" fillId="0" borderId="22" xfId="0" applyNumberFormat="1" applyFont="1" applyBorder="1" applyAlignment="1">
      <alignment horizontal="center" vertical="center" wrapText="1"/>
    </xf>
    <xf numFmtId="4" fontId="11" fillId="0" borderId="23" xfId="0" applyNumberFormat="1" applyFont="1" applyBorder="1" applyAlignment="1">
      <alignment horizontal="center" vertical="center" wrapText="1"/>
    </xf>
    <xf numFmtId="4" fontId="3" fillId="0" borderId="14"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3" fillId="0" borderId="20"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wrapText="1"/>
    </xf>
  </cellXfs>
  <cellStyles count="4">
    <cellStyle name="Normaallaad" xfId="0" builtinId="0"/>
    <cellStyle name="Normaallaad 4" xfId="2" xr:uid="{00000000-0005-0000-0000-000001000000}"/>
    <cellStyle name="Normal 2" xfId="3" xr:uid="{00000000-0005-0000-0000-000002000000}"/>
    <cellStyle name="Prots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3"/>
  <sheetViews>
    <sheetView tabSelected="1" zoomScale="80" zoomScaleNormal="80" workbookViewId="0">
      <selection activeCell="L47" sqref="L47"/>
    </sheetView>
  </sheetViews>
  <sheetFormatPr defaultRowHeight="15" x14ac:dyDescent="0.25"/>
  <cols>
    <col min="1" max="1" width="5.42578125" style="1" customWidth="1"/>
    <col min="2" max="2" width="7.5703125" style="1" customWidth="1"/>
    <col min="3" max="3" width="7.7109375" style="1" customWidth="1"/>
    <col min="4" max="4" width="54.85546875" style="1" customWidth="1"/>
    <col min="5" max="10" width="17.28515625" style="1" customWidth="1"/>
    <col min="11" max="11" width="27" style="1" customWidth="1"/>
    <col min="12" max="12" width="44.140625" style="1" customWidth="1"/>
    <col min="13" max="248" width="9.28515625" style="1"/>
    <col min="249" max="249" width="5.42578125" style="1" customWidth="1"/>
    <col min="250" max="250" width="7.5703125" style="1" customWidth="1"/>
    <col min="251" max="251" width="7.7109375" style="1" customWidth="1"/>
    <col min="252" max="252" width="50.7109375" style="1" customWidth="1"/>
    <col min="253" max="253" width="16.42578125" style="1" customWidth="1"/>
    <col min="254" max="256" width="16.5703125" style="1" customWidth="1"/>
    <col min="257" max="257" width="32.5703125" style="1" customWidth="1"/>
    <col min="258" max="258" width="32.42578125" style="1" customWidth="1"/>
    <col min="259" max="259" width="16.42578125" style="1" customWidth="1"/>
    <col min="260" max="260" width="9.28515625" style="1"/>
    <col min="261" max="262" width="0" style="1" hidden="1" customWidth="1"/>
    <col min="263" max="263" width="9.28515625" style="1"/>
    <col min="264" max="264" width="11.42578125" style="1" bestFit="1" customWidth="1"/>
    <col min="265" max="265" width="10.28515625" style="1" bestFit="1" customWidth="1"/>
    <col min="266" max="504" width="9.28515625" style="1"/>
    <col min="505" max="505" width="5.42578125" style="1" customWidth="1"/>
    <col min="506" max="506" width="7.5703125" style="1" customWidth="1"/>
    <col min="507" max="507" width="7.7109375" style="1" customWidth="1"/>
    <col min="508" max="508" width="50.7109375" style="1" customWidth="1"/>
    <col min="509" max="509" width="16.42578125" style="1" customWidth="1"/>
    <col min="510" max="512" width="16.5703125" style="1" customWidth="1"/>
    <col min="513" max="513" width="32.5703125" style="1" customWidth="1"/>
    <col min="514" max="514" width="32.42578125" style="1" customWidth="1"/>
    <col min="515" max="515" width="16.42578125" style="1" customWidth="1"/>
    <col min="516" max="516" width="9.28515625" style="1"/>
    <col min="517" max="518" width="0" style="1" hidden="1" customWidth="1"/>
    <col min="519" max="519" width="9.28515625" style="1"/>
    <col min="520" max="520" width="11.42578125" style="1" bestFit="1" customWidth="1"/>
    <col min="521" max="521" width="10.28515625" style="1" bestFit="1" customWidth="1"/>
    <col min="522" max="760" width="9.28515625" style="1"/>
    <col min="761" max="761" width="5.42578125" style="1" customWidth="1"/>
    <col min="762" max="762" width="7.5703125" style="1" customWidth="1"/>
    <col min="763" max="763" width="7.7109375" style="1" customWidth="1"/>
    <col min="764" max="764" width="50.7109375" style="1" customWidth="1"/>
    <col min="765" max="765" width="16.42578125" style="1" customWidth="1"/>
    <col min="766" max="768" width="16.5703125" style="1" customWidth="1"/>
    <col min="769" max="769" width="32.5703125" style="1" customWidth="1"/>
    <col min="770" max="770" width="32.42578125" style="1" customWidth="1"/>
    <col min="771" max="771" width="16.42578125" style="1" customWidth="1"/>
    <col min="772" max="772" width="9.28515625" style="1"/>
    <col min="773" max="774" width="0" style="1" hidden="1" customWidth="1"/>
    <col min="775" max="775" width="9.28515625" style="1"/>
    <col min="776" max="776" width="11.42578125" style="1" bestFit="1" customWidth="1"/>
    <col min="777" max="777" width="10.28515625" style="1" bestFit="1" customWidth="1"/>
    <col min="778" max="1016" width="9.28515625" style="1"/>
    <col min="1017" max="1017" width="5.42578125" style="1" customWidth="1"/>
    <col min="1018" max="1018" width="7.5703125" style="1" customWidth="1"/>
    <col min="1019" max="1019" width="7.7109375" style="1" customWidth="1"/>
    <col min="1020" max="1020" width="50.7109375" style="1" customWidth="1"/>
    <col min="1021" max="1021" width="16.42578125" style="1" customWidth="1"/>
    <col min="1022" max="1024" width="16.5703125" style="1" customWidth="1"/>
    <col min="1025" max="1025" width="32.5703125" style="1" customWidth="1"/>
    <col min="1026" max="1026" width="32.42578125" style="1" customWidth="1"/>
    <col min="1027" max="1027" width="16.42578125" style="1" customWidth="1"/>
    <col min="1028" max="1028" width="9.28515625" style="1"/>
    <col min="1029" max="1030" width="0" style="1" hidden="1" customWidth="1"/>
    <col min="1031" max="1031" width="9.28515625" style="1"/>
    <col min="1032" max="1032" width="11.42578125" style="1" bestFit="1" customWidth="1"/>
    <col min="1033" max="1033" width="10.28515625" style="1" bestFit="1" customWidth="1"/>
    <col min="1034" max="1272" width="9.28515625" style="1"/>
    <col min="1273" max="1273" width="5.42578125" style="1" customWidth="1"/>
    <col min="1274" max="1274" width="7.5703125" style="1" customWidth="1"/>
    <col min="1275" max="1275" width="7.7109375" style="1" customWidth="1"/>
    <col min="1276" max="1276" width="50.7109375" style="1" customWidth="1"/>
    <col min="1277" max="1277" width="16.42578125" style="1" customWidth="1"/>
    <col min="1278" max="1280" width="16.5703125" style="1" customWidth="1"/>
    <col min="1281" max="1281" width="32.5703125" style="1" customWidth="1"/>
    <col min="1282" max="1282" width="32.42578125" style="1" customWidth="1"/>
    <col min="1283" max="1283" width="16.42578125" style="1" customWidth="1"/>
    <col min="1284" max="1284" width="9.28515625" style="1"/>
    <col min="1285" max="1286" width="0" style="1" hidden="1" customWidth="1"/>
    <col min="1287" max="1287" width="9.28515625" style="1"/>
    <col min="1288" max="1288" width="11.42578125" style="1" bestFit="1" customWidth="1"/>
    <col min="1289" max="1289" width="10.28515625" style="1" bestFit="1" customWidth="1"/>
    <col min="1290" max="1528" width="9.28515625" style="1"/>
    <col min="1529" max="1529" width="5.42578125" style="1" customWidth="1"/>
    <col min="1530" max="1530" width="7.5703125" style="1" customWidth="1"/>
    <col min="1531" max="1531" width="7.7109375" style="1" customWidth="1"/>
    <col min="1532" max="1532" width="50.7109375" style="1" customWidth="1"/>
    <col min="1533" max="1533" width="16.42578125" style="1" customWidth="1"/>
    <col min="1534" max="1536" width="16.5703125" style="1" customWidth="1"/>
    <col min="1537" max="1537" width="32.5703125" style="1" customWidth="1"/>
    <col min="1538" max="1538" width="32.42578125" style="1" customWidth="1"/>
    <col min="1539" max="1539" width="16.42578125" style="1" customWidth="1"/>
    <col min="1540" max="1540" width="9.28515625" style="1"/>
    <col min="1541" max="1542" width="0" style="1" hidden="1" customWidth="1"/>
    <col min="1543" max="1543" width="9.28515625" style="1"/>
    <col min="1544" max="1544" width="11.42578125" style="1" bestFit="1" customWidth="1"/>
    <col min="1545" max="1545" width="10.28515625" style="1" bestFit="1" customWidth="1"/>
    <col min="1546" max="1784" width="9.28515625" style="1"/>
    <col min="1785" max="1785" width="5.42578125" style="1" customWidth="1"/>
    <col min="1786" max="1786" width="7.5703125" style="1" customWidth="1"/>
    <col min="1787" max="1787" width="7.7109375" style="1" customWidth="1"/>
    <col min="1788" max="1788" width="50.7109375" style="1" customWidth="1"/>
    <col min="1789" max="1789" width="16.42578125" style="1" customWidth="1"/>
    <col min="1790" max="1792" width="16.5703125" style="1" customWidth="1"/>
    <col min="1793" max="1793" width="32.5703125" style="1" customWidth="1"/>
    <col min="1794" max="1794" width="32.42578125" style="1" customWidth="1"/>
    <col min="1795" max="1795" width="16.42578125" style="1" customWidth="1"/>
    <col min="1796" max="1796" width="9.28515625" style="1"/>
    <col min="1797" max="1798" width="0" style="1" hidden="1" customWidth="1"/>
    <col min="1799" max="1799" width="9.28515625" style="1"/>
    <col min="1800" max="1800" width="11.42578125" style="1" bestFit="1" customWidth="1"/>
    <col min="1801" max="1801" width="10.28515625" style="1" bestFit="1" customWidth="1"/>
    <col min="1802" max="2040" width="9.28515625" style="1"/>
    <col min="2041" max="2041" width="5.42578125" style="1" customWidth="1"/>
    <col min="2042" max="2042" width="7.5703125" style="1" customWidth="1"/>
    <col min="2043" max="2043" width="7.7109375" style="1" customWidth="1"/>
    <col min="2044" max="2044" width="50.7109375" style="1" customWidth="1"/>
    <col min="2045" max="2045" width="16.42578125" style="1" customWidth="1"/>
    <col min="2046" max="2048" width="16.5703125" style="1" customWidth="1"/>
    <col min="2049" max="2049" width="32.5703125" style="1" customWidth="1"/>
    <col min="2050" max="2050" width="32.42578125" style="1" customWidth="1"/>
    <col min="2051" max="2051" width="16.42578125" style="1" customWidth="1"/>
    <col min="2052" max="2052" width="9.28515625" style="1"/>
    <col min="2053" max="2054" width="0" style="1" hidden="1" customWidth="1"/>
    <col min="2055" max="2055" width="9.28515625" style="1"/>
    <col min="2056" max="2056" width="11.42578125" style="1" bestFit="1" customWidth="1"/>
    <col min="2057" max="2057" width="10.28515625" style="1" bestFit="1" customWidth="1"/>
    <col min="2058" max="2296" width="9.28515625" style="1"/>
    <col min="2297" max="2297" width="5.42578125" style="1" customWidth="1"/>
    <col min="2298" max="2298" width="7.5703125" style="1" customWidth="1"/>
    <col min="2299" max="2299" width="7.7109375" style="1" customWidth="1"/>
    <col min="2300" max="2300" width="50.7109375" style="1" customWidth="1"/>
    <col min="2301" max="2301" width="16.42578125" style="1" customWidth="1"/>
    <col min="2302" max="2304" width="16.5703125" style="1" customWidth="1"/>
    <col min="2305" max="2305" width="32.5703125" style="1" customWidth="1"/>
    <col min="2306" max="2306" width="32.42578125" style="1" customWidth="1"/>
    <col min="2307" max="2307" width="16.42578125" style="1" customWidth="1"/>
    <col min="2308" max="2308" width="9.28515625" style="1"/>
    <col min="2309" max="2310" width="0" style="1" hidden="1" customWidth="1"/>
    <col min="2311" max="2311" width="9.28515625" style="1"/>
    <col min="2312" max="2312" width="11.42578125" style="1" bestFit="1" customWidth="1"/>
    <col min="2313" max="2313" width="10.28515625" style="1" bestFit="1" customWidth="1"/>
    <col min="2314" max="2552" width="9.28515625" style="1"/>
    <col min="2553" max="2553" width="5.42578125" style="1" customWidth="1"/>
    <col min="2554" max="2554" width="7.5703125" style="1" customWidth="1"/>
    <col min="2555" max="2555" width="7.7109375" style="1" customWidth="1"/>
    <col min="2556" max="2556" width="50.7109375" style="1" customWidth="1"/>
    <col min="2557" max="2557" width="16.42578125" style="1" customWidth="1"/>
    <col min="2558" max="2560" width="16.5703125" style="1" customWidth="1"/>
    <col min="2561" max="2561" width="32.5703125" style="1" customWidth="1"/>
    <col min="2562" max="2562" width="32.42578125" style="1" customWidth="1"/>
    <col min="2563" max="2563" width="16.42578125" style="1" customWidth="1"/>
    <col min="2564" max="2564" width="9.28515625" style="1"/>
    <col min="2565" max="2566" width="0" style="1" hidden="1" customWidth="1"/>
    <col min="2567" max="2567" width="9.28515625" style="1"/>
    <col min="2568" max="2568" width="11.42578125" style="1" bestFit="1" customWidth="1"/>
    <col min="2569" max="2569" width="10.28515625" style="1" bestFit="1" customWidth="1"/>
    <col min="2570" max="2808" width="9.28515625" style="1"/>
    <col min="2809" max="2809" width="5.42578125" style="1" customWidth="1"/>
    <col min="2810" max="2810" width="7.5703125" style="1" customWidth="1"/>
    <col min="2811" max="2811" width="7.7109375" style="1" customWidth="1"/>
    <col min="2812" max="2812" width="50.7109375" style="1" customWidth="1"/>
    <col min="2813" max="2813" width="16.42578125" style="1" customWidth="1"/>
    <col min="2814" max="2816" width="16.5703125" style="1" customWidth="1"/>
    <col min="2817" max="2817" width="32.5703125" style="1" customWidth="1"/>
    <col min="2818" max="2818" width="32.42578125" style="1" customWidth="1"/>
    <col min="2819" max="2819" width="16.42578125" style="1" customWidth="1"/>
    <col min="2820" max="2820" width="9.28515625" style="1"/>
    <col min="2821" max="2822" width="0" style="1" hidden="1" customWidth="1"/>
    <col min="2823" max="2823" width="9.28515625" style="1"/>
    <col min="2824" max="2824" width="11.42578125" style="1" bestFit="1" customWidth="1"/>
    <col min="2825" max="2825" width="10.28515625" style="1" bestFit="1" customWidth="1"/>
    <col min="2826" max="3064" width="9.28515625" style="1"/>
    <col min="3065" max="3065" width="5.42578125" style="1" customWidth="1"/>
    <col min="3066" max="3066" width="7.5703125" style="1" customWidth="1"/>
    <col min="3067" max="3067" width="7.7109375" style="1" customWidth="1"/>
    <col min="3068" max="3068" width="50.7109375" style="1" customWidth="1"/>
    <col min="3069" max="3069" width="16.42578125" style="1" customWidth="1"/>
    <col min="3070" max="3072" width="16.5703125" style="1" customWidth="1"/>
    <col min="3073" max="3073" width="32.5703125" style="1" customWidth="1"/>
    <col min="3074" max="3074" width="32.42578125" style="1" customWidth="1"/>
    <col min="3075" max="3075" width="16.42578125" style="1" customWidth="1"/>
    <col min="3076" max="3076" width="9.28515625" style="1"/>
    <col min="3077" max="3078" width="0" style="1" hidden="1" customWidth="1"/>
    <col min="3079" max="3079" width="9.28515625" style="1"/>
    <col min="3080" max="3080" width="11.42578125" style="1" bestFit="1" customWidth="1"/>
    <col min="3081" max="3081" width="10.28515625" style="1" bestFit="1" customWidth="1"/>
    <col min="3082" max="3320" width="9.28515625" style="1"/>
    <col min="3321" max="3321" width="5.42578125" style="1" customWidth="1"/>
    <col min="3322" max="3322" width="7.5703125" style="1" customWidth="1"/>
    <col min="3323" max="3323" width="7.7109375" style="1" customWidth="1"/>
    <col min="3324" max="3324" width="50.7109375" style="1" customWidth="1"/>
    <col min="3325" max="3325" width="16.42578125" style="1" customWidth="1"/>
    <col min="3326" max="3328" width="16.5703125" style="1" customWidth="1"/>
    <col min="3329" max="3329" width="32.5703125" style="1" customWidth="1"/>
    <col min="3330" max="3330" width="32.42578125" style="1" customWidth="1"/>
    <col min="3331" max="3331" width="16.42578125" style="1" customWidth="1"/>
    <col min="3332" max="3332" width="9.28515625" style="1"/>
    <col min="3333" max="3334" width="0" style="1" hidden="1" customWidth="1"/>
    <col min="3335" max="3335" width="9.28515625" style="1"/>
    <col min="3336" max="3336" width="11.42578125" style="1" bestFit="1" customWidth="1"/>
    <col min="3337" max="3337" width="10.28515625" style="1" bestFit="1" customWidth="1"/>
    <col min="3338" max="3576" width="9.28515625" style="1"/>
    <col min="3577" max="3577" width="5.42578125" style="1" customWidth="1"/>
    <col min="3578" max="3578" width="7.5703125" style="1" customWidth="1"/>
    <col min="3579" max="3579" width="7.7109375" style="1" customWidth="1"/>
    <col min="3580" max="3580" width="50.7109375" style="1" customWidth="1"/>
    <col min="3581" max="3581" width="16.42578125" style="1" customWidth="1"/>
    <col min="3582" max="3584" width="16.5703125" style="1" customWidth="1"/>
    <col min="3585" max="3585" width="32.5703125" style="1" customWidth="1"/>
    <col min="3586" max="3586" width="32.42578125" style="1" customWidth="1"/>
    <col min="3587" max="3587" width="16.42578125" style="1" customWidth="1"/>
    <col min="3588" max="3588" width="9.28515625" style="1"/>
    <col min="3589" max="3590" width="0" style="1" hidden="1" customWidth="1"/>
    <col min="3591" max="3591" width="9.28515625" style="1"/>
    <col min="3592" max="3592" width="11.42578125" style="1" bestFit="1" customWidth="1"/>
    <col min="3593" max="3593" width="10.28515625" style="1" bestFit="1" customWidth="1"/>
    <col min="3594" max="3832" width="9.28515625" style="1"/>
    <col min="3833" max="3833" width="5.42578125" style="1" customWidth="1"/>
    <col min="3834" max="3834" width="7.5703125" style="1" customWidth="1"/>
    <col min="3835" max="3835" width="7.7109375" style="1" customWidth="1"/>
    <col min="3836" max="3836" width="50.7109375" style="1" customWidth="1"/>
    <col min="3837" max="3837" width="16.42578125" style="1" customWidth="1"/>
    <col min="3838" max="3840" width="16.5703125" style="1" customWidth="1"/>
    <col min="3841" max="3841" width="32.5703125" style="1" customWidth="1"/>
    <col min="3842" max="3842" width="32.42578125" style="1" customWidth="1"/>
    <col min="3843" max="3843" width="16.42578125" style="1" customWidth="1"/>
    <col min="3844" max="3844" width="9.28515625" style="1"/>
    <col min="3845" max="3846" width="0" style="1" hidden="1" customWidth="1"/>
    <col min="3847" max="3847" width="9.28515625" style="1"/>
    <col min="3848" max="3848" width="11.42578125" style="1" bestFit="1" customWidth="1"/>
    <col min="3849" max="3849" width="10.28515625" style="1" bestFit="1" customWidth="1"/>
    <col min="3850" max="4088" width="9.28515625" style="1"/>
    <col min="4089" max="4089" width="5.42578125" style="1" customWidth="1"/>
    <col min="4090" max="4090" width="7.5703125" style="1" customWidth="1"/>
    <col min="4091" max="4091" width="7.7109375" style="1" customWidth="1"/>
    <col min="4092" max="4092" width="50.7109375" style="1" customWidth="1"/>
    <col min="4093" max="4093" width="16.42578125" style="1" customWidth="1"/>
    <col min="4094" max="4096" width="16.5703125" style="1" customWidth="1"/>
    <col min="4097" max="4097" width="32.5703125" style="1" customWidth="1"/>
    <col min="4098" max="4098" width="32.42578125" style="1" customWidth="1"/>
    <col min="4099" max="4099" width="16.42578125" style="1" customWidth="1"/>
    <col min="4100" max="4100" width="9.28515625" style="1"/>
    <col min="4101" max="4102" width="0" style="1" hidden="1" customWidth="1"/>
    <col min="4103" max="4103" width="9.28515625" style="1"/>
    <col min="4104" max="4104" width="11.42578125" style="1" bestFit="1" customWidth="1"/>
    <col min="4105" max="4105" width="10.28515625" style="1" bestFit="1" customWidth="1"/>
    <col min="4106" max="4344" width="9.28515625" style="1"/>
    <col min="4345" max="4345" width="5.42578125" style="1" customWidth="1"/>
    <col min="4346" max="4346" width="7.5703125" style="1" customWidth="1"/>
    <col min="4347" max="4347" width="7.7109375" style="1" customWidth="1"/>
    <col min="4348" max="4348" width="50.7109375" style="1" customWidth="1"/>
    <col min="4349" max="4349" width="16.42578125" style="1" customWidth="1"/>
    <col min="4350" max="4352" width="16.5703125" style="1" customWidth="1"/>
    <col min="4353" max="4353" width="32.5703125" style="1" customWidth="1"/>
    <col min="4354" max="4354" width="32.42578125" style="1" customWidth="1"/>
    <col min="4355" max="4355" width="16.42578125" style="1" customWidth="1"/>
    <col min="4356" max="4356" width="9.28515625" style="1"/>
    <col min="4357" max="4358" width="0" style="1" hidden="1" customWidth="1"/>
    <col min="4359" max="4359" width="9.28515625" style="1"/>
    <col min="4360" max="4360" width="11.42578125" style="1" bestFit="1" customWidth="1"/>
    <col min="4361" max="4361" width="10.28515625" style="1" bestFit="1" customWidth="1"/>
    <col min="4362" max="4600" width="9.28515625" style="1"/>
    <col min="4601" max="4601" width="5.42578125" style="1" customWidth="1"/>
    <col min="4602" max="4602" width="7.5703125" style="1" customWidth="1"/>
    <col min="4603" max="4603" width="7.7109375" style="1" customWidth="1"/>
    <col min="4604" max="4604" width="50.7109375" style="1" customWidth="1"/>
    <col min="4605" max="4605" width="16.42578125" style="1" customWidth="1"/>
    <col min="4606" max="4608" width="16.5703125" style="1" customWidth="1"/>
    <col min="4609" max="4609" width="32.5703125" style="1" customWidth="1"/>
    <col min="4610" max="4610" width="32.42578125" style="1" customWidth="1"/>
    <col min="4611" max="4611" width="16.42578125" style="1" customWidth="1"/>
    <col min="4612" max="4612" width="9.28515625" style="1"/>
    <col min="4613" max="4614" width="0" style="1" hidden="1" customWidth="1"/>
    <col min="4615" max="4615" width="9.28515625" style="1"/>
    <col min="4616" max="4616" width="11.42578125" style="1" bestFit="1" customWidth="1"/>
    <col min="4617" max="4617" width="10.28515625" style="1" bestFit="1" customWidth="1"/>
    <col min="4618" max="4856" width="9.28515625" style="1"/>
    <col min="4857" max="4857" width="5.42578125" style="1" customWidth="1"/>
    <col min="4858" max="4858" width="7.5703125" style="1" customWidth="1"/>
    <col min="4859" max="4859" width="7.7109375" style="1" customWidth="1"/>
    <col min="4860" max="4860" width="50.7109375" style="1" customWidth="1"/>
    <col min="4861" max="4861" width="16.42578125" style="1" customWidth="1"/>
    <col min="4862" max="4864" width="16.5703125" style="1" customWidth="1"/>
    <col min="4865" max="4865" width="32.5703125" style="1" customWidth="1"/>
    <col min="4866" max="4866" width="32.42578125" style="1" customWidth="1"/>
    <col min="4867" max="4867" width="16.42578125" style="1" customWidth="1"/>
    <col min="4868" max="4868" width="9.28515625" style="1"/>
    <col min="4869" max="4870" width="0" style="1" hidden="1" customWidth="1"/>
    <col min="4871" max="4871" width="9.28515625" style="1"/>
    <col min="4872" max="4872" width="11.42578125" style="1" bestFit="1" customWidth="1"/>
    <col min="4873" max="4873" width="10.28515625" style="1" bestFit="1" customWidth="1"/>
    <col min="4874" max="5112" width="9.28515625" style="1"/>
    <col min="5113" max="5113" width="5.42578125" style="1" customWidth="1"/>
    <col min="5114" max="5114" width="7.5703125" style="1" customWidth="1"/>
    <col min="5115" max="5115" width="7.7109375" style="1" customWidth="1"/>
    <col min="5116" max="5116" width="50.7109375" style="1" customWidth="1"/>
    <col min="5117" max="5117" width="16.42578125" style="1" customWidth="1"/>
    <col min="5118" max="5120" width="16.5703125" style="1" customWidth="1"/>
    <col min="5121" max="5121" width="32.5703125" style="1" customWidth="1"/>
    <col min="5122" max="5122" width="32.42578125" style="1" customWidth="1"/>
    <col min="5123" max="5123" width="16.42578125" style="1" customWidth="1"/>
    <col min="5124" max="5124" width="9.28515625" style="1"/>
    <col min="5125" max="5126" width="0" style="1" hidden="1" customWidth="1"/>
    <col min="5127" max="5127" width="9.28515625" style="1"/>
    <col min="5128" max="5128" width="11.42578125" style="1" bestFit="1" customWidth="1"/>
    <col min="5129" max="5129" width="10.28515625" style="1" bestFit="1" customWidth="1"/>
    <col min="5130" max="5368" width="9.28515625" style="1"/>
    <col min="5369" max="5369" width="5.42578125" style="1" customWidth="1"/>
    <col min="5370" max="5370" width="7.5703125" style="1" customWidth="1"/>
    <col min="5371" max="5371" width="7.7109375" style="1" customWidth="1"/>
    <col min="5372" max="5372" width="50.7109375" style="1" customWidth="1"/>
    <col min="5373" max="5373" width="16.42578125" style="1" customWidth="1"/>
    <col min="5374" max="5376" width="16.5703125" style="1" customWidth="1"/>
    <col min="5377" max="5377" width="32.5703125" style="1" customWidth="1"/>
    <col min="5378" max="5378" width="32.42578125" style="1" customWidth="1"/>
    <col min="5379" max="5379" width="16.42578125" style="1" customWidth="1"/>
    <col min="5380" max="5380" width="9.28515625" style="1"/>
    <col min="5381" max="5382" width="0" style="1" hidden="1" customWidth="1"/>
    <col min="5383" max="5383" width="9.28515625" style="1"/>
    <col min="5384" max="5384" width="11.42578125" style="1" bestFit="1" customWidth="1"/>
    <col min="5385" max="5385" width="10.28515625" style="1" bestFit="1" customWidth="1"/>
    <col min="5386" max="5624" width="9.28515625" style="1"/>
    <col min="5625" max="5625" width="5.42578125" style="1" customWidth="1"/>
    <col min="5626" max="5626" width="7.5703125" style="1" customWidth="1"/>
    <col min="5627" max="5627" width="7.7109375" style="1" customWidth="1"/>
    <col min="5628" max="5628" width="50.7109375" style="1" customWidth="1"/>
    <col min="5629" max="5629" width="16.42578125" style="1" customWidth="1"/>
    <col min="5630" max="5632" width="16.5703125" style="1" customWidth="1"/>
    <col min="5633" max="5633" width="32.5703125" style="1" customWidth="1"/>
    <col min="5634" max="5634" width="32.42578125" style="1" customWidth="1"/>
    <col min="5635" max="5635" width="16.42578125" style="1" customWidth="1"/>
    <col min="5636" max="5636" width="9.28515625" style="1"/>
    <col min="5637" max="5638" width="0" style="1" hidden="1" customWidth="1"/>
    <col min="5639" max="5639" width="9.28515625" style="1"/>
    <col min="5640" max="5640" width="11.42578125" style="1" bestFit="1" customWidth="1"/>
    <col min="5641" max="5641" width="10.28515625" style="1" bestFit="1" customWidth="1"/>
    <col min="5642" max="5880" width="9.28515625" style="1"/>
    <col min="5881" max="5881" width="5.42578125" style="1" customWidth="1"/>
    <col min="5882" max="5882" width="7.5703125" style="1" customWidth="1"/>
    <col min="5883" max="5883" width="7.7109375" style="1" customWidth="1"/>
    <col min="5884" max="5884" width="50.7109375" style="1" customWidth="1"/>
    <col min="5885" max="5885" width="16.42578125" style="1" customWidth="1"/>
    <col min="5886" max="5888" width="16.5703125" style="1" customWidth="1"/>
    <col min="5889" max="5889" width="32.5703125" style="1" customWidth="1"/>
    <col min="5890" max="5890" width="32.42578125" style="1" customWidth="1"/>
    <col min="5891" max="5891" width="16.42578125" style="1" customWidth="1"/>
    <col min="5892" max="5892" width="9.28515625" style="1"/>
    <col min="5893" max="5894" width="0" style="1" hidden="1" customWidth="1"/>
    <col min="5895" max="5895" width="9.28515625" style="1"/>
    <col min="5896" max="5896" width="11.42578125" style="1" bestFit="1" customWidth="1"/>
    <col min="5897" max="5897" width="10.28515625" style="1" bestFit="1" customWidth="1"/>
    <col min="5898" max="6136" width="9.28515625" style="1"/>
    <col min="6137" max="6137" width="5.42578125" style="1" customWidth="1"/>
    <col min="6138" max="6138" width="7.5703125" style="1" customWidth="1"/>
    <col min="6139" max="6139" width="7.7109375" style="1" customWidth="1"/>
    <col min="6140" max="6140" width="50.7109375" style="1" customWidth="1"/>
    <col min="6141" max="6141" width="16.42578125" style="1" customWidth="1"/>
    <col min="6142" max="6144" width="16.5703125" style="1" customWidth="1"/>
    <col min="6145" max="6145" width="32.5703125" style="1" customWidth="1"/>
    <col min="6146" max="6146" width="32.42578125" style="1" customWidth="1"/>
    <col min="6147" max="6147" width="16.42578125" style="1" customWidth="1"/>
    <col min="6148" max="6148" width="9.28515625" style="1"/>
    <col min="6149" max="6150" width="0" style="1" hidden="1" customWidth="1"/>
    <col min="6151" max="6151" width="9.28515625" style="1"/>
    <col min="6152" max="6152" width="11.42578125" style="1" bestFit="1" customWidth="1"/>
    <col min="6153" max="6153" width="10.28515625" style="1" bestFit="1" customWidth="1"/>
    <col min="6154" max="6392" width="9.28515625" style="1"/>
    <col min="6393" max="6393" width="5.42578125" style="1" customWidth="1"/>
    <col min="6394" max="6394" width="7.5703125" style="1" customWidth="1"/>
    <col min="6395" max="6395" width="7.7109375" style="1" customWidth="1"/>
    <col min="6396" max="6396" width="50.7109375" style="1" customWidth="1"/>
    <col min="6397" max="6397" width="16.42578125" style="1" customWidth="1"/>
    <col min="6398" max="6400" width="16.5703125" style="1" customWidth="1"/>
    <col min="6401" max="6401" width="32.5703125" style="1" customWidth="1"/>
    <col min="6402" max="6402" width="32.42578125" style="1" customWidth="1"/>
    <col min="6403" max="6403" width="16.42578125" style="1" customWidth="1"/>
    <col min="6404" max="6404" width="9.28515625" style="1"/>
    <col min="6405" max="6406" width="0" style="1" hidden="1" customWidth="1"/>
    <col min="6407" max="6407" width="9.28515625" style="1"/>
    <col min="6408" max="6408" width="11.42578125" style="1" bestFit="1" customWidth="1"/>
    <col min="6409" max="6409" width="10.28515625" style="1" bestFit="1" customWidth="1"/>
    <col min="6410" max="6648" width="9.28515625" style="1"/>
    <col min="6649" max="6649" width="5.42578125" style="1" customWidth="1"/>
    <col min="6650" max="6650" width="7.5703125" style="1" customWidth="1"/>
    <col min="6651" max="6651" width="7.7109375" style="1" customWidth="1"/>
    <col min="6652" max="6652" width="50.7109375" style="1" customWidth="1"/>
    <col min="6653" max="6653" width="16.42578125" style="1" customWidth="1"/>
    <col min="6654" max="6656" width="16.5703125" style="1" customWidth="1"/>
    <col min="6657" max="6657" width="32.5703125" style="1" customWidth="1"/>
    <col min="6658" max="6658" width="32.42578125" style="1" customWidth="1"/>
    <col min="6659" max="6659" width="16.42578125" style="1" customWidth="1"/>
    <col min="6660" max="6660" width="9.28515625" style="1"/>
    <col min="6661" max="6662" width="0" style="1" hidden="1" customWidth="1"/>
    <col min="6663" max="6663" width="9.28515625" style="1"/>
    <col min="6664" max="6664" width="11.42578125" style="1" bestFit="1" customWidth="1"/>
    <col min="6665" max="6665" width="10.28515625" style="1" bestFit="1" customWidth="1"/>
    <col min="6666" max="6904" width="9.28515625" style="1"/>
    <col min="6905" max="6905" width="5.42578125" style="1" customWidth="1"/>
    <col min="6906" max="6906" width="7.5703125" style="1" customWidth="1"/>
    <col min="6907" max="6907" width="7.7109375" style="1" customWidth="1"/>
    <col min="6908" max="6908" width="50.7109375" style="1" customWidth="1"/>
    <col min="6909" max="6909" width="16.42578125" style="1" customWidth="1"/>
    <col min="6910" max="6912" width="16.5703125" style="1" customWidth="1"/>
    <col min="6913" max="6913" width="32.5703125" style="1" customWidth="1"/>
    <col min="6914" max="6914" width="32.42578125" style="1" customWidth="1"/>
    <col min="6915" max="6915" width="16.42578125" style="1" customWidth="1"/>
    <col min="6916" max="6916" width="9.28515625" style="1"/>
    <col min="6917" max="6918" width="0" style="1" hidden="1" customWidth="1"/>
    <col min="6919" max="6919" width="9.28515625" style="1"/>
    <col min="6920" max="6920" width="11.42578125" style="1" bestFit="1" customWidth="1"/>
    <col min="6921" max="6921" width="10.28515625" style="1" bestFit="1" customWidth="1"/>
    <col min="6922" max="7160" width="9.28515625" style="1"/>
    <col min="7161" max="7161" width="5.42578125" style="1" customWidth="1"/>
    <col min="7162" max="7162" width="7.5703125" style="1" customWidth="1"/>
    <col min="7163" max="7163" width="7.7109375" style="1" customWidth="1"/>
    <col min="7164" max="7164" width="50.7109375" style="1" customWidth="1"/>
    <col min="7165" max="7165" width="16.42578125" style="1" customWidth="1"/>
    <col min="7166" max="7168" width="16.5703125" style="1" customWidth="1"/>
    <col min="7169" max="7169" width="32.5703125" style="1" customWidth="1"/>
    <col min="7170" max="7170" width="32.42578125" style="1" customWidth="1"/>
    <col min="7171" max="7171" width="16.42578125" style="1" customWidth="1"/>
    <col min="7172" max="7172" width="9.28515625" style="1"/>
    <col min="7173" max="7174" width="0" style="1" hidden="1" customWidth="1"/>
    <col min="7175" max="7175" width="9.28515625" style="1"/>
    <col min="7176" max="7176" width="11.42578125" style="1" bestFit="1" customWidth="1"/>
    <col min="7177" max="7177" width="10.28515625" style="1" bestFit="1" customWidth="1"/>
    <col min="7178" max="7416" width="9.28515625" style="1"/>
    <col min="7417" max="7417" width="5.42578125" style="1" customWidth="1"/>
    <col min="7418" max="7418" width="7.5703125" style="1" customWidth="1"/>
    <col min="7419" max="7419" width="7.7109375" style="1" customWidth="1"/>
    <col min="7420" max="7420" width="50.7109375" style="1" customWidth="1"/>
    <col min="7421" max="7421" width="16.42578125" style="1" customWidth="1"/>
    <col min="7422" max="7424" width="16.5703125" style="1" customWidth="1"/>
    <col min="7425" max="7425" width="32.5703125" style="1" customWidth="1"/>
    <col min="7426" max="7426" width="32.42578125" style="1" customWidth="1"/>
    <col min="7427" max="7427" width="16.42578125" style="1" customWidth="1"/>
    <col min="7428" max="7428" width="9.28515625" style="1"/>
    <col min="7429" max="7430" width="0" style="1" hidden="1" customWidth="1"/>
    <col min="7431" max="7431" width="9.28515625" style="1"/>
    <col min="7432" max="7432" width="11.42578125" style="1" bestFit="1" customWidth="1"/>
    <col min="7433" max="7433" width="10.28515625" style="1" bestFit="1" customWidth="1"/>
    <col min="7434" max="7672" width="9.28515625" style="1"/>
    <col min="7673" max="7673" width="5.42578125" style="1" customWidth="1"/>
    <col min="7674" max="7674" width="7.5703125" style="1" customWidth="1"/>
    <col min="7675" max="7675" width="7.7109375" style="1" customWidth="1"/>
    <col min="7676" max="7676" width="50.7109375" style="1" customWidth="1"/>
    <col min="7677" max="7677" width="16.42578125" style="1" customWidth="1"/>
    <col min="7678" max="7680" width="16.5703125" style="1" customWidth="1"/>
    <col min="7681" max="7681" width="32.5703125" style="1" customWidth="1"/>
    <col min="7682" max="7682" width="32.42578125" style="1" customWidth="1"/>
    <col min="7683" max="7683" width="16.42578125" style="1" customWidth="1"/>
    <col min="7684" max="7684" width="9.28515625" style="1"/>
    <col min="7685" max="7686" width="0" style="1" hidden="1" customWidth="1"/>
    <col min="7687" max="7687" width="9.28515625" style="1"/>
    <col min="7688" max="7688" width="11.42578125" style="1" bestFit="1" customWidth="1"/>
    <col min="7689" max="7689" width="10.28515625" style="1" bestFit="1" customWidth="1"/>
    <col min="7690" max="7928" width="9.28515625" style="1"/>
    <col min="7929" max="7929" width="5.42578125" style="1" customWidth="1"/>
    <col min="7930" max="7930" width="7.5703125" style="1" customWidth="1"/>
    <col min="7931" max="7931" width="7.7109375" style="1" customWidth="1"/>
    <col min="7932" max="7932" width="50.7109375" style="1" customWidth="1"/>
    <col min="7933" max="7933" width="16.42578125" style="1" customWidth="1"/>
    <col min="7934" max="7936" width="16.5703125" style="1" customWidth="1"/>
    <col min="7937" max="7937" width="32.5703125" style="1" customWidth="1"/>
    <col min="7938" max="7938" width="32.42578125" style="1" customWidth="1"/>
    <col min="7939" max="7939" width="16.42578125" style="1" customWidth="1"/>
    <col min="7940" max="7940" width="9.28515625" style="1"/>
    <col min="7941" max="7942" width="0" style="1" hidden="1" customWidth="1"/>
    <col min="7943" max="7943" width="9.28515625" style="1"/>
    <col min="7944" max="7944" width="11.42578125" style="1" bestFit="1" customWidth="1"/>
    <col min="7945" max="7945" width="10.28515625" style="1" bestFit="1" customWidth="1"/>
    <col min="7946" max="8184" width="9.28515625" style="1"/>
    <col min="8185" max="8185" width="5.42578125" style="1" customWidth="1"/>
    <col min="8186" max="8186" width="7.5703125" style="1" customWidth="1"/>
    <col min="8187" max="8187" width="7.7109375" style="1" customWidth="1"/>
    <col min="8188" max="8188" width="50.7109375" style="1" customWidth="1"/>
    <col min="8189" max="8189" width="16.42578125" style="1" customWidth="1"/>
    <col min="8190" max="8192" width="16.5703125" style="1" customWidth="1"/>
    <col min="8193" max="8193" width="32.5703125" style="1" customWidth="1"/>
    <col min="8194" max="8194" width="32.42578125" style="1" customWidth="1"/>
    <col min="8195" max="8195" width="16.42578125" style="1" customWidth="1"/>
    <col min="8196" max="8196" width="9.28515625" style="1"/>
    <col min="8197" max="8198" width="0" style="1" hidden="1" customWidth="1"/>
    <col min="8199" max="8199" width="9.28515625" style="1"/>
    <col min="8200" max="8200" width="11.42578125" style="1" bestFit="1" customWidth="1"/>
    <col min="8201" max="8201" width="10.28515625" style="1" bestFit="1" customWidth="1"/>
    <col min="8202" max="8440" width="9.28515625" style="1"/>
    <col min="8441" max="8441" width="5.42578125" style="1" customWidth="1"/>
    <col min="8442" max="8442" width="7.5703125" style="1" customWidth="1"/>
    <col min="8443" max="8443" width="7.7109375" style="1" customWidth="1"/>
    <col min="8444" max="8444" width="50.7109375" style="1" customWidth="1"/>
    <col min="8445" max="8445" width="16.42578125" style="1" customWidth="1"/>
    <col min="8446" max="8448" width="16.5703125" style="1" customWidth="1"/>
    <col min="8449" max="8449" width="32.5703125" style="1" customWidth="1"/>
    <col min="8450" max="8450" width="32.42578125" style="1" customWidth="1"/>
    <col min="8451" max="8451" width="16.42578125" style="1" customWidth="1"/>
    <col min="8452" max="8452" width="9.28515625" style="1"/>
    <col min="8453" max="8454" width="0" style="1" hidden="1" customWidth="1"/>
    <col min="8455" max="8455" width="9.28515625" style="1"/>
    <col min="8456" max="8456" width="11.42578125" style="1" bestFit="1" customWidth="1"/>
    <col min="8457" max="8457" width="10.28515625" style="1" bestFit="1" customWidth="1"/>
    <col min="8458" max="8696" width="9.28515625" style="1"/>
    <col min="8697" max="8697" width="5.42578125" style="1" customWidth="1"/>
    <col min="8698" max="8698" width="7.5703125" style="1" customWidth="1"/>
    <col min="8699" max="8699" width="7.7109375" style="1" customWidth="1"/>
    <col min="8700" max="8700" width="50.7109375" style="1" customWidth="1"/>
    <col min="8701" max="8701" width="16.42578125" style="1" customWidth="1"/>
    <col min="8702" max="8704" width="16.5703125" style="1" customWidth="1"/>
    <col min="8705" max="8705" width="32.5703125" style="1" customWidth="1"/>
    <col min="8706" max="8706" width="32.42578125" style="1" customWidth="1"/>
    <col min="8707" max="8707" width="16.42578125" style="1" customWidth="1"/>
    <col min="8708" max="8708" width="9.28515625" style="1"/>
    <col min="8709" max="8710" width="0" style="1" hidden="1" customWidth="1"/>
    <col min="8711" max="8711" width="9.28515625" style="1"/>
    <col min="8712" max="8712" width="11.42578125" style="1" bestFit="1" customWidth="1"/>
    <col min="8713" max="8713" width="10.28515625" style="1" bestFit="1" customWidth="1"/>
    <col min="8714" max="8952" width="9.28515625" style="1"/>
    <col min="8953" max="8953" width="5.42578125" style="1" customWidth="1"/>
    <col min="8954" max="8954" width="7.5703125" style="1" customWidth="1"/>
    <col min="8955" max="8955" width="7.7109375" style="1" customWidth="1"/>
    <col min="8956" max="8956" width="50.7109375" style="1" customWidth="1"/>
    <col min="8957" max="8957" width="16.42578125" style="1" customWidth="1"/>
    <col min="8958" max="8960" width="16.5703125" style="1" customWidth="1"/>
    <col min="8961" max="8961" width="32.5703125" style="1" customWidth="1"/>
    <col min="8962" max="8962" width="32.42578125" style="1" customWidth="1"/>
    <col min="8963" max="8963" width="16.42578125" style="1" customWidth="1"/>
    <col min="8964" max="8964" width="9.28515625" style="1"/>
    <col min="8965" max="8966" width="0" style="1" hidden="1" customWidth="1"/>
    <col min="8967" max="8967" width="9.28515625" style="1"/>
    <col min="8968" max="8968" width="11.42578125" style="1" bestFit="1" customWidth="1"/>
    <col min="8969" max="8969" width="10.28515625" style="1" bestFit="1" customWidth="1"/>
    <col min="8970" max="9208" width="9.28515625" style="1"/>
    <col min="9209" max="9209" width="5.42578125" style="1" customWidth="1"/>
    <col min="9210" max="9210" width="7.5703125" style="1" customWidth="1"/>
    <col min="9211" max="9211" width="7.7109375" style="1" customWidth="1"/>
    <col min="9212" max="9212" width="50.7109375" style="1" customWidth="1"/>
    <col min="9213" max="9213" width="16.42578125" style="1" customWidth="1"/>
    <col min="9214" max="9216" width="16.5703125" style="1" customWidth="1"/>
    <col min="9217" max="9217" width="32.5703125" style="1" customWidth="1"/>
    <col min="9218" max="9218" width="32.42578125" style="1" customWidth="1"/>
    <col min="9219" max="9219" width="16.42578125" style="1" customWidth="1"/>
    <col min="9220" max="9220" width="9.28515625" style="1"/>
    <col min="9221" max="9222" width="0" style="1" hidden="1" customWidth="1"/>
    <col min="9223" max="9223" width="9.28515625" style="1"/>
    <col min="9224" max="9224" width="11.42578125" style="1" bestFit="1" customWidth="1"/>
    <col min="9225" max="9225" width="10.28515625" style="1" bestFit="1" customWidth="1"/>
    <col min="9226" max="9464" width="9.28515625" style="1"/>
    <col min="9465" max="9465" width="5.42578125" style="1" customWidth="1"/>
    <col min="9466" max="9466" width="7.5703125" style="1" customWidth="1"/>
    <col min="9467" max="9467" width="7.7109375" style="1" customWidth="1"/>
    <col min="9468" max="9468" width="50.7109375" style="1" customWidth="1"/>
    <col min="9469" max="9469" width="16.42578125" style="1" customWidth="1"/>
    <col min="9470" max="9472" width="16.5703125" style="1" customWidth="1"/>
    <col min="9473" max="9473" width="32.5703125" style="1" customWidth="1"/>
    <col min="9474" max="9474" width="32.42578125" style="1" customWidth="1"/>
    <col min="9475" max="9475" width="16.42578125" style="1" customWidth="1"/>
    <col min="9476" max="9476" width="9.28515625" style="1"/>
    <col min="9477" max="9478" width="0" style="1" hidden="1" customWidth="1"/>
    <col min="9479" max="9479" width="9.28515625" style="1"/>
    <col min="9480" max="9480" width="11.42578125" style="1" bestFit="1" customWidth="1"/>
    <col min="9481" max="9481" width="10.28515625" style="1" bestFit="1" customWidth="1"/>
    <col min="9482" max="9720" width="9.28515625" style="1"/>
    <col min="9721" max="9721" width="5.42578125" style="1" customWidth="1"/>
    <col min="9722" max="9722" width="7.5703125" style="1" customWidth="1"/>
    <col min="9723" max="9723" width="7.7109375" style="1" customWidth="1"/>
    <col min="9724" max="9724" width="50.7109375" style="1" customWidth="1"/>
    <col min="9725" max="9725" width="16.42578125" style="1" customWidth="1"/>
    <col min="9726" max="9728" width="16.5703125" style="1" customWidth="1"/>
    <col min="9729" max="9729" width="32.5703125" style="1" customWidth="1"/>
    <col min="9730" max="9730" width="32.42578125" style="1" customWidth="1"/>
    <col min="9731" max="9731" width="16.42578125" style="1" customWidth="1"/>
    <col min="9732" max="9732" width="9.28515625" style="1"/>
    <col min="9733" max="9734" width="0" style="1" hidden="1" customWidth="1"/>
    <col min="9735" max="9735" width="9.28515625" style="1"/>
    <col min="9736" max="9736" width="11.42578125" style="1" bestFit="1" customWidth="1"/>
    <col min="9737" max="9737" width="10.28515625" style="1" bestFit="1" customWidth="1"/>
    <col min="9738" max="9976" width="9.28515625" style="1"/>
    <col min="9977" max="9977" width="5.42578125" style="1" customWidth="1"/>
    <col min="9978" max="9978" width="7.5703125" style="1" customWidth="1"/>
    <col min="9979" max="9979" width="7.7109375" style="1" customWidth="1"/>
    <col min="9980" max="9980" width="50.7109375" style="1" customWidth="1"/>
    <col min="9981" max="9981" width="16.42578125" style="1" customWidth="1"/>
    <col min="9982" max="9984" width="16.5703125" style="1" customWidth="1"/>
    <col min="9985" max="9985" width="32.5703125" style="1" customWidth="1"/>
    <col min="9986" max="9986" width="32.42578125" style="1" customWidth="1"/>
    <col min="9987" max="9987" width="16.42578125" style="1" customWidth="1"/>
    <col min="9988" max="9988" width="9.28515625" style="1"/>
    <col min="9989" max="9990" width="0" style="1" hidden="1" customWidth="1"/>
    <col min="9991" max="9991" width="9.28515625" style="1"/>
    <col min="9992" max="9992" width="11.42578125" style="1" bestFit="1" customWidth="1"/>
    <col min="9993" max="9993" width="10.28515625" style="1" bestFit="1" customWidth="1"/>
    <col min="9994" max="10232" width="9.28515625" style="1"/>
    <col min="10233" max="10233" width="5.42578125" style="1" customWidth="1"/>
    <col min="10234" max="10234" width="7.5703125" style="1" customWidth="1"/>
    <col min="10235" max="10235" width="7.7109375" style="1" customWidth="1"/>
    <col min="10236" max="10236" width="50.7109375" style="1" customWidth="1"/>
    <col min="10237" max="10237" width="16.42578125" style="1" customWidth="1"/>
    <col min="10238" max="10240" width="16.5703125" style="1" customWidth="1"/>
    <col min="10241" max="10241" width="32.5703125" style="1" customWidth="1"/>
    <col min="10242" max="10242" width="32.42578125" style="1" customWidth="1"/>
    <col min="10243" max="10243" width="16.42578125" style="1" customWidth="1"/>
    <col min="10244" max="10244" width="9.28515625" style="1"/>
    <col min="10245" max="10246" width="0" style="1" hidden="1" customWidth="1"/>
    <col min="10247" max="10247" width="9.28515625" style="1"/>
    <col min="10248" max="10248" width="11.42578125" style="1" bestFit="1" customWidth="1"/>
    <col min="10249" max="10249" width="10.28515625" style="1" bestFit="1" customWidth="1"/>
    <col min="10250" max="10488" width="9.28515625" style="1"/>
    <col min="10489" max="10489" width="5.42578125" style="1" customWidth="1"/>
    <col min="10490" max="10490" width="7.5703125" style="1" customWidth="1"/>
    <col min="10491" max="10491" width="7.7109375" style="1" customWidth="1"/>
    <col min="10492" max="10492" width="50.7109375" style="1" customWidth="1"/>
    <col min="10493" max="10493" width="16.42578125" style="1" customWidth="1"/>
    <col min="10494" max="10496" width="16.5703125" style="1" customWidth="1"/>
    <col min="10497" max="10497" width="32.5703125" style="1" customWidth="1"/>
    <col min="10498" max="10498" width="32.42578125" style="1" customWidth="1"/>
    <col min="10499" max="10499" width="16.42578125" style="1" customWidth="1"/>
    <col min="10500" max="10500" width="9.28515625" style="1"/>
    <col min="10501" max="10502" width="0" style="1" hidden="1" customWidth="1"/>
    <col min="10503" max="10503" width="9.28515625" style="1"/>
    <col min="10504" max="10504" width="11.42578125" style="1" bestFit="1" customWidth="1"/>
    <col min="10505" max="10505" width="10.28515625" style="1" bestFit="1" customWidth="1"/>
    <col min="10506" max="10744" width="9.28515625" style="1"/>
    <col min="10745" max="10745" width="5.42578125" style="1" customWidth="1"/>
    <col min="10746" max="10746" width="7.5703125" style="1" customWidth="1"/>
    <col min="10747" max="10747" width="7.7109375" style="1" customWidth="1"/>
    <col min="10748" max="10748" width="50.7109375" style="1" customWidth="1"/>
    <col min="10749" max="10749" width="16.42578125" style="1" customWidth="1"/>
    <col min="10750" max="10752" width="16.5703125" style="1" customWidth="1"/>
    <col min="10753" max="10753" width="32.5703125" style="1" customWidth="1"/>
    <col min="10754" max="10754" width="32.42578125" style="1" customWidth="1"/>
    <col min="10755" max="10755" width="16.42578125" style="1" customWidth="1"/>
    <col min="10756" max="10756" width="9.28515625" style="1"/>
    <col min="10757" max="10758" width="0" style="1" hidden="1" customWidth="1"/>
    <col min="10759" max="10759" width="9.28515625" style="1"/>
    <col min="10760" max="10760" width="11.42578125" style="1" bestFit="1" customWidth="1"/>
    <col min="10761" max="10761" width="10.28515625" style="1" bestFit="1" customWidth="1"/>
    <col min="10762" max="11000" width="9.28515625" style="1"/>
    <col min="11001" max="11001" width="5.42578125" style="1" customWidth="1"/>
    <col min="11002" max="11002" width="7.5703125" style="1" customWidth="1"/>
    <col min="11003" max="11003" width="7.7109375" style="1" customWidth="1"/>
    <col min="11004" max="11004" width="50.7109375" style="1" customWidth="1"/>
    <col min="11005" max="11005" width="16.42578125" style="1" customWidth="1"/>
    <col min="11006" max="11008" width="16.5703125" style="1" customWidth="1"/>
    <col min="11009" max="11009" width="32.5703125" style="1" customWidth="1"/>
    <col min="11010" max="11010" width="32.42578125" style="1" customWidth="1"/>
    <col min="11011" max="11011" width="16.42578125" style="1" customWidth="1"/>
    <col min="11012" max="11012" width="9.28515625" style="1"/>
    <col min="11013" max="11014" width="0" style="1" hidden="1" customWidth="1"/>
    <col min="11015" max="11015" width="9.28515625" style="1"/>
    <col min="11016" max="11016" width="11.42578125" style="1" bestFit="1" customWidth="1"/>
    <col min="11017" max="11017" width="10.28515625" style="1" bestFit="1" customWidth="1"/>
    <col min="11018" max="11256" width="9.28515625" style="1"/>
    <col min="11257" max="11257" width="5.42578125" style="1" customWidth="1"/>
    <col min="11258" max="11258" width="7.5703125" style="1" customWidth="1"/>
    <col min="11259" max="11259" width="7.7109375" style="1" customWidth="1"/>
    <col min="11260" max="11260" width="50.7109375" style="1" customWidth="1"/>
    <col min="11261" max="11261" width="16.42578125" style="1" customWidth="1"/>
    <col min="11262" max="11264" width="16.5703125" style="1" customWidth="1"/>
    <col min="11265" max="11265" width="32.5703125" style="1" customWidth="1"/>
    <col min="11266" max="11266" width="32.42578125" style="1" customWidth="1"/>
    <col min="11267" max="11267" width="16.42578125" style="1" customWidth="1"/>
    <col min="11268" max="11268" width="9.28515625" style="1"/>
    <col min="11269" max="11270" width="0" style="1" hidden="1" customWidth="1"/>
    <col min="11271" max="11271" width="9.28515625" style="1"/>
    <col min="11272" max="11272" width="11.42578125" style="1" bestFit="1" customWidth="1"/>
    <col min="11273" max="11273" width="10.28515625" style="1" bestFit="1" customWidth="1"/>
    <col min="11274" max="11512" width="9.28515625" style="1"/>
    <col min="11513" max="11513" width="5.42578125" style="1" customWidth="1"/>
    <col min="11514" max="11514" width="7.5703125" style="1" customWidth="1"/>
    <col min="11515" max="11515" width="7.7109375" style="1" customWidth="1"/>
    <col min="11516" max="11516" width="50.7109375" style="1" customWidth="1"/>
    <col min="11517" max="11517" width="16.42578125" style="1" customWidth="1"/>
    <col min="11518" max="11520" width="16.5703125" style="1" customWidth="1"/>
    <col min="11521" max="11521" width="32.5703125" style="1" customWidth="1"/>
    <col min="11522" max="11522" width="32.42578125" style="1" customWidth="1"/>
    <col min="11523" max="11523" width="16.42578125" style="1" customWidth="1"/>
    <col min="11524" max="11524" width="9.28515625" style="1"/>
    <col min="11525" max="11526" width="0" style="1" hidden="1" customWidth="1"/>
    <col min="11527" max="11527" width="9.28515625" style="1"/>
    <col min="11528" max="11528" width="11.42578125" style="1" bestFit="1" customWidth="1"/>
    <col min="11529" max="11529" width="10.28515625" style="1" bestFit="1" customWidth="1"/>
    <col min="11530" max="11768" width="9.28515625" style="1"/>
    <col min="11769" max="11769" width="5.42578125" style="1" customWidth="1"/>
    <col min="11770" max="11770" width="7.5703125" style="1" customWidth="1"/>
    <col min="11771" max="11771" width="7.7109375" style="1" customWidth="1"/>
    <col min="11772" max="11772" width="50.7109375" style="1" customWidth="1"/>
    <col min="11773" max="11773" width="16.42578125" style="1" customWidth="1"/>
    <col min="11774" max="11776" width="16.5703125" style="1" customWidth="1"/>
    <col min="11777" max="11777" width="32.5703125" style="1" customWidth="1"/>
    <col min="11778" max="11778" width="32.42578125" style="1" customWidth="1"/>
    <col min="11779" max="11779" width="16.42578125" style="1" customWidth="1"/>
    <col min="11780" max="11780" width="9.28515625" style="1"/>
    <col min="11781" max="11782" width="0" style="1" hidden="1" customWidth="1"/>
    <col min="11783" max="11783" width="9.28515625" style="1"/>
    <col min="11784" max="11784" width="11.42578125" style="1" bestFit="1" customWidth="1"/>
    <col min="11785" max="11785" width="10.28515625" style="1" bestFit="1" customWidth="1"/>
    <col min="11786" max="12024" width="9.28515625" style="1"/>
    <col min="12025" max="12025" width="5.42578125" style="1" customWidth="1"/>
    <col min="12026" max="12026" width="7.5703125" style="1" customWidth="1"/>
    <col min="12027" max="12027" width="7.7109375" style="1" customWidth="1"/>
    <col min="12028" max="12028" width="50.7109375" style="1" customWidth="1"/>
    <col min="12029" max="12029" width="16.42578125" style="1" customWidth="1"/>
    <col min="12030" max="12032" width="16.5703125" style="1" customWidth="1"/>
    <col min="12033" max="12033" width="32.5703125" style="1" customWidth="1"/>
    <col min="12034" max="12034" width="32.42578125" style="1" customWidth="1"/>
    <col min="12035" max="12035" width="16.42578125" style="1" customWidth="1"/>
    <col min="12036" max="12036" width="9.28515625" style="1"/>
    <col min="12037" max="12038" width="0" style="1" hidden="1" customWidth="1"/>
    <col min="12039" max="12039" width="9.28515625" style="1"/>
    <col min="12040" max="12040" width="11.42578125" style="1" bestFit="1" customWidth="1"/>
    <col min="12041" max="12041" width="10.28515625" style="1" bestFit="1" customWidth="1"/>
    <col min="12042" max="12280" width="9.28515625" style="1"/>
    <col min="12281" max="12281" width="5.42578125" style="1" customWidth="1"/>
    <col min="12282" max="12282" width="7.5703125" style="1" customWidth="1"/>
    <col min="12283" max="12283" width="7.7109375" style="1" customWidth="1"/>
    <col min="12284" max="12284" width="50.7109375" style="1" customWidth="1"/>
    <col min="12285" max="12285" width="16.42578125" style="1" customWidth="1"/>
    <col min="12286" max="12288" width="16.5703125" style="1" customWidth="1"/>
    <col min="12289" max="12289" width="32.5703125" style="1" customWidth="1"/>
    <col min="12290" max="12290" width="32.42578125" style="1" customWidth="1"/>
    <col min="12291" max="12291" width="16.42578125" style="1" customWidth="1"/>
    <col min="12292" max="12292" width="9.28515625" style="1"/>
    <col min="12293" max="12294" width="0" style="1" hidden="1" customWidth="1"/>
    <col min="12295" max="12295" width="9.28515625" style="1"/>
    <col min="12296" max="12296" width="11.42578125" style="1" bestFit="1" customWidth="1"/>
    <col min="12297" max="12297" width="10.28515625" style="1" bestFit="1" customWidth="1"/>
    <col min="12298" max="12536" width="9.28515625" style="1"/>
    <col min="12537" max="12537" width="5.42578125" style="1" customWidth="1"/>
    <col min="12538" max="12538" width="7.5703125" style="1" customWidth="1"/>
    <col min="12539" max="12539" width="7.7109375" style="1" customWidth="1"/>
    <col min="12540" max="12540" width="50.7109375" style="1" customWidth="1"/>
    <col min="12541" max="12541" width="16.42578125" style="1" customWidth="1"/>
    <col min="12542" max="12544" width="16.5703125" style="1" customWidth="1"/>
    <col min="12545" max="12545" width="32.5703125" style="1" customWidth="1"/>
    <col min="12546" max="12546" width="32.42578125" style="1" customWidth="1"/>
    <col min="12547" max="12547" width="16.42578125" style="1" customWidth="1"/>
    <col min="12548" max="12548" width="9.28515625" style="1"/>
    <col min="12549" max="12550" width="0" style="1" hidden="1" customWidth="1"/>
    <col min="12551" max="12551" width="9.28515625" style="1"/>
    <col min="12552" max="12552" width="11.42578125" style="1" bestFit="1" customWidth="1"/>
    <col min="12553" max="12553" width="10.28515625" style="1" bestFit="1" customWidth="1"/>
    <col min="12554" max="12792" width="9.28515625" style="1"/>
    <col min="12793" max="12793" width="5.42578125" style="1" customWidth="1"/>
    <col min="12794" max="12794" width="7.5703125" style="1" customWidth="1"/>
    <col min="12795" max="12795" width="7.7109375" style="1" customWidth="1"/>
    <col min="12796" max="12796" width="50.7109375" style="1" customWidth="1"/>
    <col min="12797" max="12797" width="16.42578125" style="1" customWidth="1"/>
    <col min="12798" max="12800" width="16.5703125" style="1" customWidth="1"/>
    <col min="12801" max="12801" width="32.5703125" style="1" customWidth="1"/>
    <col min="12802" max="12802" width="32.42578125" style="1" customWidth="1"/>
    <col min="12803" max="12803" width="16.42578125" style="1" customWidth="1"/>
    <col min="12804" max="12804" width="9.28515625" style="1"/>
    <col min="12805" max="12806" width="0" style="1" hidden="1" customWidth="1"/>
    <col min="12807" max="12807" width="9.28515625" style="1"/>
    <col min="12808" max="12808" width="11.42578125" style="1" bestFit="1" customWidth="1"/>
    <col min="12809" max="12809" width="10.28515625" style="1" bestFit="1" customWidth="1"/>
    <col min="12810" max="13048" width="9.28515625" style="1"/>
    <col min="13049" max="13049" width="5.42578125" style="1" customWidth="1"/>
    <col min="13050" max="13050" width="7.5703125" style="1" customWidth="1"/>
    <col min="13051" max="13051" width="7.7109375" style="1" customWidth="1"/>
    <col min="13052" max="13052" width="50.7109375" style="1" customWidth="1"/>
    <col min="13053" max="13053" width="16.42578125" style="1" customWidth="1"/>
    <col min="13054" max="13056" width="16.5703125" style="1" customWidth="1"/>
    <col min="13057" max="13057" width="32.5703125" style="1" customWidth="1"/>
    <col min="13058" max="13058" width="32.42578125" style="1" customWidth="1"/>
    <col min="13059" max="13059" width="16.42578125" style="1" customWidth="1"/>
    <col min="13060" max="13060" width="9.28515625" style="1"/>
    <col min="13061" max="13062" width="0" style="1" hidden="1" customWidth="1"/>
    <col min="13063" max="13063" width="9.28515625" style="1"/>
    <col min="13064" max="13064" width="11.42578125" style="1" bestFit="1" customWidth="1"/>
    <col min="13065" max="13065" width="10.28515625" style="1" bestFit="1" customWidth="1"/>
    <col min="13066" max="13304" width="9.28515625" style="1"/>
    <col min="13305" max="13305" width="5.42578125" style="1" customWidth="1"/>
    <col min="13306" max="13306" width="7.5703125" style="1" customWidth="1"/>
    <col min="13307" max="13307" width="7.7109375" style="1" customWidth="1"/>
    <col min="13308" max="13308" width="50.7109375" style="1" customWidth="1"/>
    <col min="13309" max="13309" width="16.42578125" style="1" customWidth="1"/>
    <col min="13310" max="13312" width="16.5703125" style="1" customWidth="1"/>
    <col min="13313" max="13313" width="32.5703125" style="1" customWidth="1"/>
    <col min="13314" max="13314" width="32.42578125" style="1" customWidth="1"/>
    <col min="13315" max="13315" width="16.42578125" style="1" customWidth="1"/>
    <col min="13316" max="13316" width="9.28515625" style="1"/>
    <col min="13317" max="13318" width="0" style="1" hidden="1" customWidth="1"/>
    <col min="13319" max="13319" width="9.28515625" style="1"/>
    <col min="13320" max="13320" width="11.42578125" style="1" bestFit="1" customWidth="1"/>
    <col min="13321" max="13321" width="10.28515625" style="1" bestFit="1" customWidth="1"/>
    <col min="13322" max="13560" width="9.28515625" style="1"/>
    <col min="13561" max="13561" width="5.42578125" style="1" customWidth="1"/>
    <col min="13562" max="13562" width="7.5703125" style="1" customWidth="1"/>
    <col min="13563" max="13563" width="7.7109375" style="1" customWidth="1"/>
    <col min="13564" max="13564" width="50.7109375" style="1" customWidth="1"/>
    <col min="13565" max="13565" width="16.42578125" style="1" customWidth="1"/>
    <col min="13566" max="13568" width="16.5703125" style="1" customWidth="1"/>
    <col min="13569" max="13569" width="32.5703125" style="1" customWidth="1"/>
    <col min="13570" max="13570" width="32.42578125" style="1" customWidth="1"/>
    <col min="13571" max="13571" width="16.42578125" style="1" customWidth="1"/>
    <col min="13572" max="13572" width="9.28515625" style="1"/>
    <col min="13573" max="13574" width="0" style="1" hidden="1" customWidth="1"/>
    <col min="13575" max="13575" width="9.28515625" style="1"/>
    <col min="13576" max="13576" width="11.42578125" style="1" bestFit="1" customWidth="1"/>
    <col min="13577" max="13577" width="10.28515625" style="1" bestFit="1" customWidth="1"/>
    <col min="13578" max="13816" width="9.28515625" style="1"/>
    <col min="13817" max="13817" width="5.42578125" style="1" customWidth="1"/>
    <col min="13818" max="13818" width="7.5703125" style="1" customWidth="1"/>
    <col min="13819" max="13819" width="7.7109375" style="1" customWidth="1"/>
    <col min="13820" max="13820" width="50.7109375" style="1" customWidth="1"/>
    <col min="13821" max="13821" width="16.42578125" style="1" customWidth="1"/>
    <col min="13822" max="13824" width="16.5703125" style="1" customWidth="1"/>
    <col min="13825" max="13825" width="32.5703125" style="1" customWidth="1"/>
    <col min="13826" max="13826" width="32.42578125" style="1" customWidth="1"/>
    <col min="13827" max="13827" width="16.42578125" style="1" customWidth="1"/>
    <col min="13828" max="13828" width="9.28515625" style="1"/>
    <col min="13829" max="13830" width="0" style="1" hidden="1" customWidth="1"/>
    <col min="13831" max="13831" width="9.28515625" style="1"/>
    <col min="13832" max="13832" width="11.42578125" style="1" bestFit="1" customWidth="1"/>
    <col min="13833" max="13833" width="10.28515625" style="1" bestFit="1" customWidth="1"/>
    <col min="13834" max="14072" width="9.28515625" style="1"/>
    <col min="14073" max="14073" width="5.42578125" style="1" customWidth="1"/>
    <col min="14074" max="14074" width="7.5703125" style="1" customWidth="1"/>
    <col min="14075" max="14075" width="7.7109375" style="1" customWidth="1"/>
    <col min="14076" max="14076" width="50.7109375" style="1" customWidth="1"/>
    <col min="14077" max="14077" width="16.42578125" style="1" customWidth="1"/>
    <col min="14078" max="14080" width="16.5703125" style="1" customWidth="1"/>
    <col min="14081" max="14081" width="32.5703125" style="1" customWidth="1"/>
    <col min="14082" max="14082" width="32.42578125" style="1" customWidth="1"/>
    <col min="14083" max="14083" width="16.42578125" style="1" customWidth="1"/>
    <col min="14084" max="14084" width="9.28515625" style="1"/>
    <col min="14085" max="14086" width="0" style="1" hidden="1" customWidth="1"/>
    <col min="14087" max="14087" width="9.28515625" style="1"/>
    <col min="14088" max="14088" width="11.42578125" style="1" bestFit="1" customWidth="1"/>
    <col min="14089" max="14089" width="10.28515625" style="1" bestFit="1" customWidth="1"/>
    <col min="14090" max="14328" width="9.28515625" style="1"/>
    <col min="14329" max="14329" width="5.42578125" style="1" customWidth="1"/>
    <col min="14330" max="14330" width="7.5703125" style="1" customWidth="1"/>
    <col min="14331" max="14331" width="7.7109375" style="1" customWidth="1"/>
    <col min="14332" max="14332" width="50.7109375" style="1" customWidth="1"/>
    <col min="14333" max="14333" width="16.42578125" style="1" customWidth="1"/>
    <col min="14334" max="14336" width="16.5703125" style="1" customWidth="1"/>
    <col min="14337" max="14337" width="32.5703125" style="1" customWidth="1"/>
    <col min="14338" max="14338" width="32.42578125" style="1" customWidth="1"/>
    <col min="14339" max="14339" width="16.42578125" style="1" customWidth="1"/>
    <col min="14340" max="14340" width="9.28515625" style="1"/>
    <col min="14341" max="14342" width="0" style="1" hidden="1" customWidth="1"/>
    <col min="14343" max="14343" width="9.28515625" style="1"/>
    <col min="14344" max="14344" width="11.42578125" style="1" bestFit="1" customWidth="1"/>
    <col min="14345" max="14345" width="10.28515625" style="1" bestFit="1" customWidth="1"/>
    <col min="14346" max="14584" width="9.28515625" style="1"/>
    <col min="14585" max="14585" width="5.42578125" style="1" customWidth="1"/>
    <col min="14586" max="14586" width="7.5703125" style="1" customWidth="1"/>
    <col min="14587" max="14587" width="7.7109375" style="1" customWidth="1"/>
    <col min="14588" max="14588" width="50.7109375" style="1" customWidth="1"/>
    <col min="14589" max="14589" width="16.42578125" style="1" customWidth="1"/>
    <col min="14590" max="14592" width="16.5703125" style="1" customWidth="1"/>
    <col min="14593" max="14593" width="32.5703125" style="1" customWidth="1"/>
    <col min="14594" max="14594" width="32.42578125" style="1" customWidth="1"/>
    <col min="14595" max="14595" width="16.42578125" style="1" customWidth="1"/>
    <col min="14596" max="14596" width="9.28515625" style="1"/>
    <col min="14597" max="14598" width="0" style="1" hidden="1" customWidth="1"/>
    <col min="14599" max="14599" width="9.28515625" style="1"/>
    <col min="14600" max="14600" width="11.42578125" style="1" bestFit="1" customWidth="1"/>
    <col min="14601" max="14601" width="10.28515625" style="1" bestFit="1" customWidth="1"/>
    <col min="14602" max="14840" width="9.28515625" style="1"/>
    <col min="14841" max="14841" width="5.42578125" style="1" customWidth="1"/>
    <col min="14842" max="14842" width="7.5703125" style="1" customWidth="1"/>
    <col min="14843" max="14843" width="7.7109375" style="1" customWidth="1"/>
    <col min="14844" max="14844" width="50.7109375" style="1" customWidth="1"/>
    <col min="14845" max="14845" width="16.42578125" style="1" customWidth="1"/>
    <col min="14846" max="14848" width="16.5703125" style="1" customWidth="1"/>
    <col min="14849" max="14849" width="32.5703125" style="1" customWidth="1"/>
    <col min="14850" max="14850" width="32.42578125" style="1" customWidth="1"/>
    <col min="14851" max="14851" width="16.42578125" style="1" customWidth="1"/>
    <col min="14852" max="14852" width="9.28515625" style="1"/>
    <col min="14853" max="14854" width="0" style="1" hidden="1" customWidth="1"/>
    <col min="14855" max="14855" width="9.28515625" style="1"/>
    <col min="14856" max="14856" width="11.42578125" style="1" bestFit="1" customWidth="1"/>
    <col min="14857" max="14857" width="10.28515625" style="1" bestFit="1" customWidth="1"/>
    <col min="14858" max="15096" width="9.28515625" style="1"/>
    <col min="15097" max="15097" width="5.42578125" style="1" customWidth="1"/>
    <col min="15098" max="15098" width="7.5703125" style="1" customWidth="1"/>
    <col min="15099" max="15099" width="7.7109375" style="1" customWidth="1"/>
    <col min="15100" max="15100" width="50.7109375" style="1" customWidth="1"/>
    <col min="15101" max="15101" width="16.42578125" style="1" customWidth="1"/>
    <col min="15102" max="15104" width="16.5703125" style="1" customWidth="1"/>
    <col min="15105" max="15105" width="32.5703125" style="1" customWidth="1"/>
    <col min="15106" max="15106" width="32.42578125" style="1" customWidth="1"/>
    <col min="15107" max="15107" width="16.42578125" style="1" customWidth="1"/>
    <col min="15108" max="15108" width="9.28515625" style="1"/>
    <col min="15109" max="15110" width="0" style="1" hidden="1" customWidth="1"/>
    <col min="15111" max="15111" width="9.28515625" style="1"/>
    <col min="15112" max="15112" width="11.42578125" style="1" bestFit="1" customWidth="1"/>
    <col min="15113" max="15113" width="10.28515625" style="1" bestFit="1" customWidth="1"/>
    <col min="15114" max="15352" width="9.28515625" style="1"/>
    <col min="15353" max="15353" width="5.42578125" style="1" customWidth="1"/>
    <col min="15354" max="15354" width="7.5703125" style="1" customWidth="1"/>
    <col min="15355" max="15355" width="7.7109375" style="1" customWidth="1"/>
    <col min="15356" max="15356" width="50.7109375" style="1" customWidth="1"/>
    <col min="15357" max="15357" width="16.42578125" style="1" customWidth="1"/>
    <col min="15358" max="15360" width="16.5703125" style="1" customWidth="1"/>
    <col min="15361" max="15361" width="32.5703125" style="1" customWidth="1"/>
    <col min="15362" max="15362" width="32.42578125" style="1" customWidth="1"/>
    <col min="15363" max="15363" width="16.42578125" style="1" customWidth="1"/>
    <col min="15364" max="15364" width="9.28515625" style="1"/>
    <col min="15365" max="15366" width="0" style="1" hidden="1" customWidth="1"/>
    <col min="15367" max="15367" width="9.28515625" style="1"/>
    <col min="15368" max="15368" width="11.42578125" style="1" bestFit="1" customWidth="1"/>
    <col min="15369" max="15369" width="10.28515625" style="1" bestFit="1" customWidth="1"/>
    <col min="15370" max="15608" width="9.28515625" style="1"/>
    <col min="15609" max="15609" width="5.42578125" style="1" customWidth="1"/>
    <col min="15610" max="15610" width="7.5703125" style="1" customWidth="1"/>
    <col min="15611" max="15611" width="7.7109375" style="1" customWidth="1"/>
    <col min="15612" max="15612" width="50.7109375" style="1" customWidth="1"/>
    <col min="15613" max="15613" width="16.42578125" style="1" customWidth="1"/>
    <col min="15614" max="15616" width="16.5703125" style="1" customWidth="1"/>
    <col min="15617" max="15617" width="32.5703125" style="1" customWidth="1"/>
    <col min="15618" max="15618" width="32.42578125" style="1" customWidth="1"/>
    <col min="15619" max="15619" width="16.42578125" style="1" customWidth="1"/>
    <col min="15620" max="15620" width="9.28515625" style="1"/>
    <col min="15621" max="15622" width="0" style="1" hidden="1" customWidth="1"/>
    <col min="15623" max="15623" width="9.28515625" style="1"/>
    <col min="15624" max="15624" width="11.42578125" style="1" bestFit="1" customWidth="1"/>
    <col min="15625" max="15625" width="10.28515625" style="1" bestFit="1" customWidth="1"/>
    <col min="15626" max="15864" width="9.28515625" style="1"/>
    <col min="15865" max="15865" width="5.42578125" style="1" customWidth="1"/>
    <col min="15866" max="15866" width="7.5703125" style="1" customWidth="1"/>
    <col min="15867" max="15867" width="7.7109375" style="1" customWidth="1"/>
    <col min="15868" max="15868" width="50.7109375" style="1" customWidth="1"/>
    <col min="15869" max="15869" width="16.42578125" style="1" customWidth="1"/>
    <col min="15870" max="15872" width="16.5703125" style="1" customWidth="1"/>
    <col min="15873" max="15873" width="32.5703125" style="1" customWidth="1"/>
    <col min="15874" max="15874" width="32.42578125" style="1" customWidth="1"/>
    <col min="15875" max="15875" width="16.42578125" style="1" customWidth="1"/>
    <col min="15876" max="15876" width="9.28515625" style="1"/>
    <col min="15877" max="15878" width="0" style="1" hidden="1" customWidth="1"/>
    <col min="15879" max="15879" width="9.28515625" style="1"/>
    <col min="15880" max="15880" width="11.42578125" style="1" bestFit="1" customWidth="1"/>
    <col min="15881" max="15881" width="10.28515625" style="1" bestFit="1" customWidth="1"/>
    <col min="15882" max="16120" width="9.28515625" style="1"/>
    <col min="16121" max="16121" width="5.42578125" style="1" customWidth="1"/>
    <col min="16122" max="16122" width="7.5703125" style="1" customWidth="1"/>
    <col min="16123" max="16123" width="7.7109375" style="1" customWidth="1"/>
    <col min="16124" max="16124" width="50.7109375" style="1" customWidth="1"/>
    <col min="16125" max="16125" width="16.42578125" style="1" customWidth="1"/>
    <col min="16126" max="16128" width="16.5703125" style="1" customWidth="1"/>
    <col min="16129" max="16129" width="32.5703125" style="1" customWidth="1"/>
    <col min="16130" max="16130" width="32.42578125" style="1" customWidth="1"/>
    <col min="16131" max="16131" width="16.42578125" style="1" customWidth="1"/>
    <col min="16132" max="16132" width="9.28515625" style="1"/>
    <col min="16133" max="16134" width="0" style="1" hidden="1" customWidth="1"/>
    <col min="16135" max="16135" width="9.28515625" style="1"/>
    <col min="16136" max="16136" width="11.42578125" style="1" bestFit="1" customWidth="1"/>
    <col min="16137" max="16137" width="10.28515625" style="1" bestFit="1" customWidth="1"/>
    <col min="16138" max="16378" width="9.28515625" style="1"/>
    <col min="16379" max="16384" width="9.28515625" style="1" customWidth="1"/>
  </cols>
  <sheetData>
    <row r="1" spans="1:19" x14ac:dyDescent="0.25">
      <c r="B1" s="142"/>
      <c r="L1" s="2" t="s">
        <v>0</v>
      </c>
    </row>
    <row r="2" spans="1:19" x14ac:dyDescent="0.25">
      <c r="L2" s="2" t="s">
        <v>1</v>
      </c>
    </row>
    <row r="4" spans="1:19" ht="15" customHeight="1" x14ac:dyDescent="0.25"/>
    <row r="5" spans="1:19" ht="18.75" customHeight="1" x14ac:dyDescent="0.3">
      <c r="A5" s="169" t="s">
        <v>69</v>
      </c>
      <c r="B5" s="169"/>
      <c r="C5" s="169"/>
      <c r="D5" s="169"/>
      <c r="E5" s="169"/>
      <c r="F5" s="169"/>
      <c r="G5" s="169"/>
      <c r="H5" s="169"/>
      <c r="I5" s="169"/>
      <c r="J5" s="169"/>
      <c r="K5" s="169"/>
      <c r="L5" s="169"/>
    </row>
    <row r="6" spans="1:19" ht="16.5" customHeight="1" x14ac:dyDescent="0.25"/>
    <row r="7" spans="1:19" x14ac:dyDescent="0.25">
      <c r="C7" s="3" t="s">
        <v>2</v>
      </c>
      <c r="D7" s="4" t="s">
        <v>3</v>
      </c>
    </row>
    <row r="8" spans="1:19" x14ac:dyDescent="0.25">
      <c r="C8" s="3" t="s">
        <v>4</v>
      </c>
      <c r="D8" s="5" t="s">
        <v>5</v>
      </c>
      <c r="H8" s="6"/>
    </row>
    <row r="9" spans="1:19" x14ac:dyDescent="0.25">
      <c r="G9" s="3"/>
      <c r="H9" s="6"/>
    </row>
    <row r="10" spans="1:19" ht="14.25" customHeight="1" x14ac:dyDescent="0.25">
      <c r="D10" s="9" t="s">
        <v>6</v>
      </c>
      <c r="E10" s="10">
        <v>747.9</v>
      </c>
      <c r="F10" s="4" t="s">
        <v>7</v>
      </c>
    </row>
    <row r="11" spans="1:19" ht="14.25" customHeight="1" x14ac:dyDescent="0.25">
      <c r="D11" s="9" t="s">
        <v>8</v>
      </c>
      <c r="E11" s="10">
        <v>1205</v>
      </c>
      <c r="F11" s="4" t="s">
        <v>7</v>
      </c>
    </row>
    <row r="12" spans="1:19" ht="14.25" customHeight="1" x14ac:dyDescent="0.25">
      <c r="D12" s="112"/>
      <c r="E12" s="120"/>
      <c r="F12" s="121"/>
    </row>
    <row r="13" spans="1:19" ht="14.25" customHeight="1" thickBot="1" x14ac:dyDescent="0.3">
      <c r="D13" s="112"/>
      <c r="E13" s="159"/>
      <c r="F13" s="160"/>
      <c r="I13" s="172" t="s">
        <v>76</v>
      </c>
      <c r="J13" s="172"/>
    </row>
    <row r="14" spans="1:19" ht="14.25" customHeight="1" thickBot="1" x14ac:dyDescent="0.3">
      <c r="D14" s="112"/>
      <c r="E14" s="167" t="s">
        <v>87</v>
      </c>
      <c r="F14" s="168"/>
      <c r="G14" s="167" t="s">
        <v>88</v>
      </c>
      <c r="H14" s="168"/>
      <c r="I14" s="170" t="s">
        <v>75</v>
      </c>
      <c r="J14" s="171"/>
    </row>
    <row r="15" spans="1:19" ht="17.25" x14ac:dyDescent="0.25">
      <c r="B15" s="11" t="s">
        <v>58</v>
      </c>
      <c r="C15" s="12"/>
      <c r="D15" s="12"/>
      <c r="E15" s="13" t="s">
        <v>9</v>
      </c>
      <c r="F15" s="14" t="s">
        <v>10</v>
      </c>
      <c r="G15" s="13" t="s">
        <v>9</v>
      </c>
      <c r="H15" s="14" t="s">
        <v>10</v>
      </c>
      <c r="I15" s="13" t="s">
        <v>9</v>
      </c>
      <c r="J15" s="14" t="s">
        <v>10</v>
      </c>
      <c r="K15" s="15" t="s">
        <v>11</v>
      </c>
      <c r="L15" s="16" t="s">
        <v>12</v>
      </c>
    </row>
    <row r="16" spans="1:19" x14ac:dyDescent="0.25">
      <c r="B16" s="17"/>
      <c r="C16" s="18" t="s">
        <v>56</v>
      </c>
      <c r="D16" s="19"/>
      <c r="E16" s="114">
        <f>F16/$E$10</f>
        <v>0.75375050140393107</v>
      </c>
      <c r="F16" s="115">
        <f>'Annuiteetgraafik BIL'!F17</f>
        <v>563.73</v>
      </c>
      <c r="G16" s="114">
        <f>H16/$E$10</f>
        <v>0.75375050140393107</v>
      </c>
      <c r="H16" s="115">
        <f>'Annuiteetgraafik BIL'!F17</f>
        <v>563.73</v>
      </c>
      <c r="I16" s="143">
        <f>J16/$E$10</f>
        <v>0.75375050140393107</v>
      </c>
      <c r="J16" s="128">
        <f>F16</f>
        <v>563.73</v>
      </c>
      <c r="K16" s="164" t="s">
        <v>53</v>
      </c>
      <c r="L16" s="161"/>
      <c r="M16" s="20"/>
      <c r="Q16" s="3"/>
      <c r="R16" s="21"/>
      <c r="S16" s="22"/>
    </row>
    <row r="17" spans="2:19" x14ac:dyDescent="0.25">
      <c r="B17" s="17"/>
      <c r="C17" s="18" t="s">
        <v>73</v>
      </c>
      <c r="D17" s="19"/>
      <c r="E17" s="114">
        <f t="shared" ref="E17:E28" si="0">F17/$E$10</f>
        <v>1.6379328787271026</v>
      </c>
      <c r="F17" s="115">
        <f>'Annuiteetgraafik PT (Lisa 6.1)'!F15</f>
        <v>1225.01</v>
      </c>
      <c r="G17" s="114">
        <f t="shared" ref="G17:G28" si="1">H17/$E$10</f>
        <v>1.6379328787271026</v>
      </c>
      <c r="H17" s="115">
        <f>'Annuiteetgraafik PT (Lisa 6.1)'!F15</f>
        <v>1225.01</v>
      </c>
      <c r="I17" s="143">
        <f t="shared" ref="I17:I28" si="2">J17/$E$10</f>
        <v>1.6379328787271026</v>
      </c>
      <c r="J17" s="128">
        <f>F17</f>
        <v>1225.01</v>
      </c>
      <c r="K17" s="165"/>
      <c r="L17" s="148" t="s">
        <v>82</v>
      </c>
      <c r="M17" s="20"/>
      <c r="Q17" s="3"/>
      <c r="R17" s="21"/>
      <c r="S17" s="22"/>
    </row>
    <row r="18" spans="2:19" x14ac:dyDescent="0.25">
      <c r="B18" s="17"/>
      <c r="C18" s="18" t="s">
        <v>74</v>
      </c>
      <c r="D18" s="19"/>
      <c r="E18" s="114">
        <f t="shared" si="0"/>
        <v>0.49407674822837278</v>
      </c>
      <c r="F18" s="115">
        <f>'Annuiteetgraafik TS (lisa 6.1)'!F15</f>
        <v>369.52</v>
      </c>
      <c r="G18" s="114">
        <f t="shared" si="1"/>
        <v>0.49407674822837278</v>
      </c>
      <c r="H18" s="115">
        <f>'Annuiteetgraafik TS (lisa 6.1)'!F15</f>
        <v>369.52</v>
      </c>
      <c r="I18" s="143">
        <f t="shared" si="2"/>
        <v>0.49407674822837278</v>
      </c>
      <c r="J18" s="128">
        <f>F18</f>
        <v>369.52</v>
      </c>
      <c r="K18" s="165"/>
      <c r="L18" s="148" t="s">
        <v>83</v>
      </c>
      <c r="M18" s="20"/>
      <c r="Q18" s="3"/>
      <c r="R18" s="21"/>
      <c r="S18" s="22"/>
    </row>
    <row r="19" spans="2:19" x14ac:dyDescent="0.25">
      <c r="B19" s="17"/>
      <c r="C19" s="18" t="s">
        <v>61</v>
      </c>
      <c r="D19" s="19"/>
      <c r="E19" s="114">
        <f t="shared" si="0"/>
        <v>0.61322369300708657</v>
      </c>
      <c r="F19" s="123">
        <f>'Annuiteetgraafik (Lisa 6.2)'!F15</f>
        <v>458.63</v>
      </c>
      <c r="G19" s="114">
        <f t="shared" si="1"/>
        <v>0.61322369300708657</v>
      </c>
      <c r="H19" s="123">
        <f>'Annuiteetgraafik (Lisa 6.2)'!F15</f>
        <v>458.63</v>
      </c>
      <c r="I19" s="143">
        <f t="shared" si="2"/>
        <v>0.61322369300708657</v>
      </c>
      <c r="J19" s="123">
        <f>'Annuiteetgraafik (Lisa 6.2)'!F55</f>
        <v>458.63</v>
      </c>
      <c r="K19" s="165"/>
      <c r="L19" s="131" t="s">
        <v>65</v>
      </c>
      <c r="M19" s="20"/>
      <c r="Q19" s="3"/>
      <c r="R19" s="21"/>
      <c r="S19" s="22"/>
    </row>
    <row r="20" spans="2:19" x14ac:dyDescent="0.25">
      <c r="B20" s="17"/>
      <c r="C20" s="18" t="s">
        <v>66</v>
      </c>
      <c r="D20" s="19"/>
      <c r="E20" s="114">
        <f t="shared" si="0"/>
        <v>0.97877434894814375</v>
      </c>
      <c r="F20" s="123">
        <f>'Annuiteetgraafik (Lisa 6.3)'!F15</f>
        <v>732.02533557831669</v>
      </c>
      <c r="G20" s="114">
        <f t="shared" si="1"/>
        <v>0.97877434894814375</v>
      </c>
      <c r="H20" s="123">
        <f>'Annuiteetgraafik (Lisa 6.3)'!F15</f>
        <v>732.02533557831669</v>
      </c>
      <c r="I20" s="143">
        <f t="shared" si="2"/>
        <v>0.97877434894814364</v>
      </c>
      <c r="J20" s="123">
        <f>'Annuiteetgraafik (Lisa 6.3)'!F31</f>
        <v>732.02533557831657</v>
      </c>
      <c r="K20" s="165"/>
      <c r="L20" s="131" t="s">
        <v>68</v>
      </c>
      <c r="M20" s="20"/>
      <c r="O20" s="34"/>
      <c r="Q20" s="3"/>
      <c r="R20" s="21"/>
      <c r="S20" s="22"/>
    </row>
    <row r="21" spans="2:19" x14ac:dyDescent="0.25">
      <c r="B21" s="17"/>
      <c r="C21" s="18" t="s">
        <v>80</v>
      </c>
      <c r="D21" s="19"/>
      <c r="E21" s="114">
        <f t="shared" si="0"/>
        <v>0.23342094663898447</v>
      </c>
      <c r="F21" s="123">
        <f>'Annuiteetgraafik PP (Lisa 6.4)'!F15</f>
        <v>174.57552599129647</v>
      </c>
      <c r="G21" s="114">
        <f t="shared" si="1"/>
        <v>0.23342094663898447</v>
      </c>
      <c r="H21" s="123">
        <f>'Annuiteetgraafik PP (Lisa 6.4)'!F15</f>
        <v>174.57552599129647</v>
      </c>
      <c r="I21" s="143">
        <f t="shared" si="2"/>
        <v>0.23342094663898447</v>
      </c>
      <c r="J21" s="123">
        <f>'Annuiteetgraafik PP (Lisa 6.4)'!F15</f>
        <v>174.57552599129647</v>
      </c>
      <c r="K21" s="165"/>
      <c r="L21" s="162" t="s">
        <v>85</v>
      </c>
      <c r="M21" s="20"/>
      <c r="O21" s="34"/>
      <c r="Q21" s="3"/>
      <c r="R21" s="21"/>
      <c r="S21" s="22"/>
    </row>
    <row r="22" spans="2:19" x14ac:dyDescent="0.25">
      <c r="B22" s="17"/>
      <c r="C22" s="18" t="s">
        <v>81</v>
      </c>
      <c r="D22" s="19"/>
      <c r="E22" s="114">
        <f t="shared" si="0"/>
        <v>4.1440475844928187E-2</v>
      </c>
      <c r="F22" s="123">
        <f>'Annuiteetgraafik TS (Lisa 6.4)'!F15</f>
        <v>30.993331884421792</v>
      </c>
      <c r="G22" s="114">
        <f t="shared" si="1"/>
        <v>4.1440475844928187E-2</v>
      </c>
      <c r="H22" s="123">
        <f>'Annuiteetgraafik TS (Lisa 6.4)'!F15</f>
        <v>30.993331884421792</v>
      </c>
      <c r="I22" s="143">
        <f t="shared" si="2"/>
        <v>4.1440475844928187E-2</v>
      </c>
      <c r="J22" s="123">
        <f>'Annuiteetgraafik TS (Lisa 6.4)'!F15</f>
        <v>30.993331884421792</v>
      </c>
      <c r="K22" s="165"/>
      <c r="L22" s="163"/>
      <c r="M22" s="20"/>
      <c r="O22" s="34"/>
      <c r="Q22" s="3"/>
      <c r="R22" s="21"/>
      <c r="S22" s="22"/>
    </row>
    <row r="23" spans="2:19" x14ac:dyDescent="0.25">
      <c r="B23" s="23">
        <v>400</v>
      </c>
      <c r="C23" s="181" t="s">
        <v>13</v>
      </c>
      <c r="D23" s="177"/>
      <c r="E23" s="114">
        <f t="shared" si="0"/>
        <v>4.3436020858403532</v>
      </c>
      <c r="F23" s="128">
        <v>3248.58</v>
      </c>
      <c r="G23" s="114">
        <f t="shared" si="1"/>
        <v>4.3436020858403532</v>
      </c>
      <c r="H23" s="128">
        <v>3248.58</v>
      </c>
      <c r="I23" s="143">
        <f t="shared" si="2"/>
        <v>4.3436020858403532</v>
      </c>
      <c r="J23" s="128">
        <v>3248.58</v>
      </c>
      <c r="K23" s="165"/>
      <c r="L23" s="179"/>
      <c r="Q23" s="3"/>
      <c r="R23" s="21"/>
      <c r="S23" s="22"/>
    </row>
    <row r="24" spans="2:19" x14ac:dyDescent="0.25">
      <c r="B24" s="23">
        <v>400</v>
      </c>
      <c r="C24" s="24" t="s">
        <v>62</v>
      </c>
      <c r="D24" s="25"/>
      <c r="E24" s="114">
        <f t="shared" si="0"/>
        <v>0.11790448883181327</v>
      </c>
      <c r="F24" s="115">
        <v>88.180767197313145</v>
      </c>
      <c r="G24" s="114">
        <f t="shared" si="1"/>
        <v>0.11790448883181327</v>
      </c>
      <c r="H24" s="115">
        <v>88.180767197313145</v>
      </c>
      <c r="I24" s="143">
        <f t="shared" si="2"/>
        <v>0.11790448883181327</v>
      </c>
      <c r="J24" s="115">
        <v>88.180767197313145</v>
      </c>
      <c r="K24" s="165"/>
      <c r="L24" s="179"/>
      <c r="Q24" s="3"/>
      <c r="R24" s="21"/>
      <c r="S24" s="22"/>
    </row>
    <row r="25" spans="2:19" x14ac:dyDescent="0.25">
      <c r="B25" s="23">
        <v>400</v>
      </c>
      <c r="C25" s="24" t="s">
        <v>86</v>
      </c>
      <c r="D25" s="25"/>
      <c r="E25" s="114">
        <f t="shared" si="0"/>
        <v>5.3215670544190397E-3</v>
      </c>
      <c r="F25" s="115">
        <v>3.98</v>
      </c>
      <c r="G25" s="114">
        <f t="shared" si="1"/>
        <v>5.3215670544190397E-3</v>
      </c>
      <c r="H25" s="115">
        <v>3.98</v>
      </c>
      <c r="I25" s="143">
        <f t="shared" si="2"/>
        <v>5.3215670544190397E-3</v>
      </c>
      <c r="J25" s="115">
        <v>3.98</v>
      </c>
      <c r="K25" s="166"/>
      <c r="L25" s="179"/>
      <c r="Q25" s="3"/>
      <c r="R25" s="21"/>
      <c r="S25" s="22"/>
    </row>
    <row r="26" spans="2:19" x14ac:dyDescent="0.25">
      <c r="B26" s="23">
        <v>100</v>
      </c>
      <c r="C26" s="24" t="s">
        <v>14</v>
      </c>
      <c r="D26" s="25"/>
      <c r="E26" s="114">
        <f t="shared" si="0"/>
        <v>0.38894584837545132</v>
      </c>
      <c r="F26" s="123">
        <v>290.89260000000002</v>
      </c>
      <c r="G26" s="114">
        <f t="shared" si="1"/>
        <v>0.38894584837545132</v>
      </c>
      <c r="H26" s="123">
        <v>290.89260000000002</v>
      </c>
      <c r="I26" s="143">
        <f t="shared" si="2"/>
        <v>0.38894584837545132</v>
      </c>
      <c r="J26" s="123">
        <v>290.89260000000002</v>
      </c>
      <c r="K26" s="182" t="s">
        <v>59</v>
      </c>
      <c r="L26" s="179"/>
      <c r="M26" s="21"/>
      <c r="Q26" s="3"/>
      <c r="R26" s="21"/>
      <c r="S26" s="22"/>
    </row>
    <row r="27" spans="2:19" x14ac:dyDescent="0.25">
      <c r="B27" s="23">
        <v>200</v>
      </c>
      <c r="C27" s="26" t="s">
        <v>15</v>
      </c>
      <c r="D27" s="27"/>
      <c r="E27" s="114">
        <f t="shared" si="0"/>
        <v>1.0492806524936489</v>
      </c>
      <c r="F27" s="128">
        <v>784.75699999999995</v>
      </c>
      <c r="G27" s="114">
        <f t="shared" si="1"/>
        <v>1.5809332798502476</v>
      </c>
      <c r="H27" s="128">
        <v>1182.3800000000001</v>
      </c>
      <c r="I27" s="143">
        <f t="shared" si="2"/>
        <v>1.5809332798502476</v>
      </c>
      <c r="J27" s="128">
        <v>1182.3800000000001</v>
      </c>
      <c r="K27" s="183"/>
      <c r="L27" s="179"/>
      <c r="M27" s="21"/>
      <c r="N27" s="34"/>
      <c r="Q27" s="3"/>
      <c r="R27" s="21"/>
      <c r="S27" s="22"/>
    </row>
    <row r="28" spans="2:19" x14ac:dyDescent="0.25">
      <c r="B28" s="23">
        <v>500</v>
      </c>
      <c r="C28" s="26" t="s">
        <v>16</v>
      </c>
      <c r="D28" s="27"/>
      <c r="E28" s="114">
        <f t="shared" si="0"/>
        <v>1.6168204305388421E-2</v>
      </c>
      <c r="F28" s="128">
        <v>12.0922</v>
      </c>
      <c r="G28" s="114">
        <f t="shared" si="1"/>
        <v>3.3828051878593397E-2</v>
      </c>
      <c r="H28" s="128">
        <v>25.3</v>
      </c>
      <c r="I28" s="143">
        <f t="shared" si="2"/>
        <v>3.3828051878593397E-2</v>
      </c>
      <c r="J28" s="128">
        <v>25.3</v>
      </c>
      <c r="K28" s="184"/>
      <c r="L28" s="163"/>
      <c r="M28" s="21"/>
      <c r="N28" s="34"/>
      <c r="Q28" s="3"/>
      <c r="R28" s="21"/>
      <c r="S28" s="22"/>
    </row>
    <row r="29" spans="2:19" x14ac:dyDescent="0.25">
      <c r="B29" s="28"/>
      <c r="C29" s="29" t="s">
        <v>17</v>
      </c>
      <c r="D29" s="29"/>
      <c r="E29" s="30">
        <f t="shared" ref="E29:J29" si="3">SUM(E16:E28)</f>
        <v>10.673842439699625</v>
      </c>
      <c r="F29" s="31">
        <f t="shared" si="3"/>
        <v>7982.9667606513476</v>
      </c>
      <c r="G29" s="30">
        <f t="shared" si="3"/>
        <v>11.223154914629429</v>
      </c>
      <c r="H29" s="31">
        <f t="shared" si="3"/>
        <v>8393.7975606513464</v>
      </c>
      <c r="I29" s="30">
        <f t="shared" si="3"/>
        <v>11.223154914629429</v>
      </c>
      <c r="J29" s="31">
        <f t="shared" si="3"/>
        <v>8393.7975606513464</v>
      </c>
      <c r="K29" s="32"/>
      <c r="L29" s="33"/>
      <c r="M29" s="21"/>
      <c r="N29" s="34"/>
      <c r="R29" s="21"/>
      <c r="S29" s="22"/>
    </row>
    <row r="30" spans="2:19" x14ac:dyDescent="0.25">
      <c r="B30" s="35"/>
      <c r="C30" s="36"/>
      <c r="D30" s="36"/>
      <c r="E30" s="37"/>
      <c r="F30" s="38"/>
      <c r="G30" s="37"/>
      <c r="H30" s="38"/>
      <c r="I30" s="37"/>
      <c r="J30" s="38"/>
      <c r="K30" s="39"/>
      <c r="L30" s="40"/>
      <c r="M30" s="21"/>
      <c r="R30" s="21"/>
      <c r="S30" s="22"/>
    </row>
    <row r="31" spans="2:19" ht="17.25" x14ac:dyDescent="0.25">
      <c r="B31" s="41" t="s">
        <v>57</v>
      </c>
      <c r="C31" s="29"/>
      <c r="D31" s="29"/>
      <c r="E31" s="42" t="s">
        <v>9</v>
      </c>
      <c r="F31" s="43" t="s">
        <v>10</v>
      </c>
      <c r="G31" s="42" t="s">
        <v>9</v>
      </c>
      <c r="H31" s="43" t="s">
        <v>10</v>
      </c>
      <c r="I31" s="42" t="s">
        <v>9</v>
      </c>
      <c r="J31" s="43" t="s">
        <v>10</v>
      </c>
      <c r="K31" s="44" t="s">
        <v>11</v>
      </c>
      <c r="L31" s="45" t="s">
        <v>12</v>
      </c>
      <c r="M31" s="21"/>
      <c r="R31" s="21"/>
      <c r="S31" s="22"/>
    </row>
    <row r="32" spans="2:19" ht="15.75" customHeight="1" x14ac:dyDescent="0.25">
      <c r="B32" s="23">
        <v>300</v>
      </c>
      <c r="C32" s="177" t="s">
        <v>18</v>
      </c>
      <c r="D32" s="178"/>
      <c r="E32" s="129">
        <f>F32/$E$10</f>
        <v>2.2699344832196817</v>
      </c>
      <c r="F32" s="130">
        <v>1697.684</v>
      </c>
      <c r="G32" s="129">
        <f>H32/$E$10</f>
        <v>2.2699344832196817</v>
      </c>
      <c r="H32" s="130">
        <v>1697.684</v>
      </c>
      <c r="I32" s="129">
        <f>J32/$E$10</f>
        <v>2.2699344832196817</v>
      </c>
      <c r="J32" s="130">
        <v>1697.684</v>
      </c>
      <c r="K32" s="110" t="s">
        <v>54</v>
      </c>
      <c r="L32" s="174"/>
      <c r="Q32" s="3"/>
      <c r="R32" s="21"/>
      <c r="S32" s="22"/>
    </row>
    <row r="33" spans="2:19" ht="15" customHeight="1" x14ac:dyDescent="0.25">
      <c r="B33" s="23">
        <v>600</v>
      </c>
      <c r="C33" s="26" t="s">
        <v>19</v>
      </c>
      <c r="D33" s="27"/>
      <c r="E33" s="129"/>
      <c r="F33" s="130"/>
      <c r="G33" s="129"/>
      <c r="H33" s="130"/>
      <c r="I33" s="129"/>
      <c r="J33" s="130"/>
      <c r="K33" s="109"/>
      <c r="L33" s="175"/>
      <c r="M33" s="21"/>
      <c r="Q33" s="3"/>
      <c r="R33" s="21"/>
      <c r="S33" s="22"/>
    </row>
    <row r="34" spans="2:19" ht="15" customHeight="1" x14ac:dyDescent="0.25">
      <c r="B34" s="23"/>
      <c r="C34" s="26">
        <v>610</v>
      </c>
      <c r="D34" s="27" t="s">
        <v>20</v>
      </c>
      <c r="E34" s="129">
        <f t="shared" ref="E34:E37" si="4">F34/$E$10</f>
        <v>1.1099116750233988</v>
      </c>
      <c r="F34" s="130">
        <v>830.10294175000001</v>
      </c>
      <c r="G34" s="129">
        <f t="shared" ref="G34:G37" si="5">H34/$E$10</f>
        <v>1.1099116750233988</v>
      </c>
      <c r="H34" s="130">
        <v>830.10294175000001</v>
      </c>
      <c r="I34" s="129">
        <f t="shared" ref="I34:I37" si="6">J34/$E$10</f>
        <v>1.1099116750233988</v>
      </c>
      <c r="J34" s="130">
        <v>830.10294175000001</v>
      </c>
      <c r="K34" s="185" t="s">
        <v>55</v>
      </c>
      <c r="L34" s="175"/>
      <c r="M34" s="21"/>
      <c r="Q34" s="3"/>
      <c r="R34" s="21"/>
      <c r="S34" s="22"/>
    </row>
    <row r="35" spans="2:19" x14ac:dyDescent="0.25">
      <c r="B35" s="23"/>
      <c r="C35" s="26">
        <v>620</v>
      </c>
      <c r="D35" s="27" t="s">
        <v>21</v>
      </c>
      <c r="E35" s="129">
        <f t="shared" si="4"/>
        <v>1.3031809530017384</v>
      </c>
      <c r="F35" s="130">
        <v>974.64903475000006</v>
      </c>
      <c r="G35" s="129">
        <f t="shared" si="5"/>
        <v>1.3031809530017384</v>
      </c>
      <c r="H35" s="130">
        <v>974.64903475000006</v>
      </c>
      <c r="I35" s="129">
        <f t="shared" si="6"/>
        <v>1.3031809530017384</v>
      </c>
      <c r="J35" s="130">
        <v>974.64903475000006</v>
      </c>
      <c r="K35" s="186"/>
      <c r="L35" s="175"/>
      <c r="M35" s="21"/>
      <c r="Q35" s="3"/>
      <c r="R35" s="21"/>
      <c r="S35" s="22"/>
    </row>
    <row r="36" spans="2:19" x14ac:dyDescent="0.25">
      <c r="B36" s="23"/>
      <c r="C36" s="26">
        <v>630</v>
      </c>
      <c r="D36" s="27" t="s">
        <v>22</v>
      </c>
      <c r="E36" s="129">
        <f t="shared" si="4"/>
        <v>4.0816034723893571E-2</v>
      </c>
      <c r="F36" s="130">
        <v>30.526312369999999</v>
      </c>
      <c r="G36" s="129">
        <f t="shared" si="5"/>
        <v>4.0816034723893571E-2</v>
      </c>
      <c r="H36" s="130">
        <v>30.526312369999999</v>
      </c>
      <c r="I36" s="129">
        <f t="shared" si="6"/>
        <v>4.0816034723893571E-2</v>
      </c>
      <c r="J36" s="130">
        <v>30.526312369999999</v>
      </c>
      <c r="K36" s="187"/>
      <c r="L36" s="175"/>
      <c r="M36" s="21"/>
      <c r="Q36" s="3"/>
      <c r="R36" s="21"/>
      <c r="S36" s="22"/>
    </row>
    <row r="37" spans="2:19" ht="15.75" customHeight="1" x14ac:dyDescent="0.25">
      <c r="B37" s="23">
        <v>700</v>
      </c>
      <c r="C37" s="177" t="s">
        <v>23</v>
      </c>
      <c r="D37" s="178"/>
      <c r="E37" s="129">
        <f t="shared" si="4"/>
        <v>1.9930070865088915E-2</v>
      </c>
      <c r="F37" s="130">
        <v>14.9057</v>
      </c>
      <c r="G37" s="129">
        <f t="shared" si="5"/>
        <v>1.9930070865088915E-2</v>
      </c>
      <c r="H37" s="130">
        <v>14.9057</v>
      </c>
      <c r="I37" s="129">
        <f t="shared" si="6"/>
        <v>1.9930070865088915E-2</v>
      </c>
      <c r="J37" s="130">
        <v>14.9057</v>
      </c>
      <c r="K37" s="46" t="s">
        <v>54</v>
      </c>
      <c r="L37" s="176"/>
      <c r="M37" s="21"/>
      <c r="Q37" s="3"/>
      <c r="R37" s="21"/>
      <c r="S37" s="22"/>
    </row>
    <row r="38" spans="2:19" ht="15" customHeight="1" thickBot="1" x14ac:dyDescent="0.3">
      <c r="B38" s="47"/>
      <c r="C38" s="48" t="s">
        <v>24</v>
      </c>
      <c r="D38" s="48"/>
      <c r="E38" s="116">
        <f t="shared" ref="E38:F38" si="7">SUM(E32:E37)</f>
        <v>4.7437732168338016</v>
      </c>
      <c r="F38" s="117">
        <f t="shared" si="7"/>
        <v>3547.8679888699999</v>
      </c>
      <c r="G38" s="116">
        <f t="shared" ref="G38:H38" si="8">SUM(G32:G37)</f>
        <v>4.7437732168338016</v>
      </c>
      <c r="H38" s="117">
        <f t="shared" si="8"/>
        <v>3547.8679888699999</v>
      </c>
      <c r="I38" s="116">
        <f t="shared" ref="I38:J38" si="9">SUM(I32:I37)</f>
        <v>4.7437732168338016</v>
      </c>
      <c r="J38" s="117">
        <f t="shared" si="9"/>
        <v>3547.8679888699999</v>
      </c>
      <c r="K38" s="49"/>
      <c r="L38" s="50"/>
      <c r="M38" s="21"/>
      <c r="R38" s="21"/>
      <c r="S38" s="22"/>
    </row>
    <row r="39" spans="2:19" ht="17.25" customHeight="1" x14ac:dyDescent="0.25">
      <c r="B39" s="51"/>
      <c r="C39" s="8"/>
      <c r="D39" s="8"/>
      <c r="E39" s="52"/>
      <c r="F39" s="53"/>
      <c r="G39" s="52"/>
      <c r="H39" s="53"/>
      <c r="I39" s="52"/>
      <c r="J39" s="53"/>
      <c r="K39" s="54"/>
      <c r="M39" s="21"/>
    </row>
    <row r="40" spans="2:19" ht="15" customHeight="1" x14ac:dyDescent="0.25">
      <c r="B40" s="180" t="s">
        <v>25</v>
      </c>
      <c r="C40" s="180"/>
      <c r="D40" s="180"/>
      <c r="E40" s="52">
        <f>E38+E29</f>
        <v>15.417615656533426</v>
      </c>
      <c r="F40" s="53">
        <f>ROUND(F38+F29,2)</f>
        <v>11530.83</v>
      </c>
      <c r="G40" s="52">
        <f>G38+G29</f>
        <v>15.966928131463231</v>
      </c>
      <c r="H40" s="53">
        <f>ROUND(H38+H29,2)</f>
        <v>11941.67</v>
      </c>
      <c r="I40" s="52">
        <f>I38+I29</f>
        <v>15.966928131463231</v>
      </c>
      <c r="J40" s="53">
        <f>ROUND(J38+J29,2)</f>
        <v>11941.67</v>
      </c>
      <c r="K40" s="54"/>
    </row>
    <row r="41" spans="2:19" ht="29.25" customHeight="1" x14ac:dyDescent="0.25">
      <c r="B41" s="188" t="s">
        <v>77</v>
      </c>
      <c r="C41" s="188"/>
      <c r="D41" s="55">
        <v>0.22</v>
      </c>
      <c r="E41" s="56">
        <f>E40*D41</f>
        <v>3.3918754444373538</v>
      </c>
      <c r="F41" s="53">
        <f>ROUND(F40*D41,2)</f>
        <v>2536.7800000000002</v>
      </c>
      <c r="G41" s="56">
        <f>G40*D41</f>
        <v>3.512724188921911</v>
      </c>
      <c r="H41" s="53">
        <f>ROUND(H40*D41,2)</f>
        <v>2627.17</v>
      </c>
      <c r="I41" s="56"/>
      <c r="J41" s="53"/>
    </row>
    <row r="42" spans="2:19" ht="29.25" customHeight="1" x14ac:dyDescent="0.25">
      <c r="B42" s="189" t="s">
        <v>78</v>
      </c>
      <c r="C42" s="189"/>
      <c r="D42" s="55">
        <v>0.24</v>
      </c>
      <c r="E42" s="56"/>
      <c r="F42" s="53"/>
      <c r="G42" s="56"/>
      <c r="H42" s="53"/>
      <c r="I42" s="56">
        <f>I40*D42</f>
        <v>3.8320627515511752</v>
      </c>
      <c r="J42" s="53">
        <f>ROUND(J40*D42,2)</f>
        <v>2866</v>
      </c>
    </row>
    <row r="43" spans="2:19" x14ac:dyDescent="0.25">
      <c r="B43" s="8" t="s">
        <v>26</v>
      </c>
      <c r="C43" s="8"/>
      <c r="D43" s="8"/>
      <c r="E43" s="52">
        <f t="shared" ref="E43:F43" si="10">E41+E40</f>
        <v>18.809491100970781</v>
      </c>
      <c r="F43" s="53">
        <f t="shared" si="10"/>
        <v>14067.61</v>
      </c>
      <c r="G43" s="52">
        <f t="shared" ref="G43:H43" si="11">G41+G40</f>
        <v>19.479652320385142</v>
      </c>
      <c r="H43" s="53">
        <f t="shared" si="11"/>
        <v>14568.84</v>
      </c>
      <c r="I43" s="52">
        <f t="shared" ref="I43:J43" si="12">I41+I40</f>
        <v>15.966928131463231</v>
      </c>
      <c r="J43" s="53">
        <f>J40+J42</f>
        <v>14807.67</v>
      </c>
      <c r="K43" s="54"/>
      <c r="L43" s="34"/>
    </row>
    <row r="44" spans="2:19" x14ac:dyDescent="0.25">
      <c r="B44" s="8" t="s">
        <v>27</v>
      </c>
      <c r="C44" s="8"/>
      <c r="D44" s="8"/>
      <c r="E44" s="57" t="s">
        <v>89</v>
      </c>
      <c r="F44" s="53">
        <f>F40*4</f>
        <v>46123.32</v>
      </c>
      <c r="G44" s="57" t="s">
        <v>90</v>
      </c>
      <c r="H44" s="53">
        <f>H40*2</f>
        <v>23883.34</v>
      </c>
      <c r="I44" s="57" t="s">
        <v>79</v>
      </c>
      <c r="J44" s="53">
        <f>J40*6</f>
        <v>71650.02</v>
      </c>
      <c r="K44" s="58"/>
      <c r="L44" s="59"/>
    </row>
    <row r="45" spans="2:19" ht="15.75" thickBot="1" x14ac:dyDescent="0.3">
      <c r="B45" s="8" t="s">
        <v>29</v>
      </c>
      <c r="C45" s="8"/>
      <c r="D45" s="8"/>
      <c r="E45" s="60" t="s">
        <v>89</v>
      </c>
      <c r="F45" s="61">
        <f>F43*4</f>
        <v>56270.44</v>
      </c>
      <c r="G45" s="60" t="s">
        <v>90</v>
      </c>
      <c r="H45" s="61">
        <f>H43*2</f>
        <v>29137.68</v>
      </c>
      <c r="I45" s="60" t="s">
        <v>79</v>
      </c>
      <c r="J45" s="61">
        <f>J43*6</f>
        <v>88846.02</v>
      </c>
    </row>
    <row r="46" spans="2:19" ht="15.75" x14ac:dyDescent="0.25">
      <c r="B46" s="111"/>
      <c r="C46" s="111"/>
      <c r="D46" s="111"/>
      <c r="E46" s="111"/>
      <c r="F46" s="111"/>
    </row>
    <row r="47" spans="2:19" s="122" customFormat="1" ht="25.35" customHeight="1" x14ac:dyDescent="0.25">
      <c r="B47" s="173" t="s">
        <v>60</v>
      </c>
      <c r="C47" s="173"/>
      <c r="D47" s="173"/>
      <c r="E47" s="173"/>
      <c r="F47" s="173"/>
      <c r="G47" s="173"/>
      <c r="H47" s="173"/>
      <c r="I47" s="173"/>
      <c r="J47" s="173"/>
    </row>
    <row r="48" spans="2:19" s="122" customFormat="1" ht="25.35" customHeight="1" x14ac:dyDescent="0.25">
      <c r="B48" s="173"/>
      <c r="C48" s="173"/>
      <c r="D48" s="173"/>
      <c r="E48" s="173"/>
      <c r="F48" s="173"/>
      <c r="G48" s="173"/>
      <c r="H48" s="173"/>
      <c r="I48" s="173"/>
      <c r="J48" s="173"/>
    </row>
    <row r="49" spans="2:6" ht="15.75" x14ac:dyDescent="0.25">
      <c r="B49" s="118"/>
      <c r="C49" s="118"/>
      <c r="D49" s="118"/>
      <c r="E49" s="118"/>
      <c r="F49" s="118"/>
    </row>
    <row r="50" spans="2:6" x14ac:dyDescent="0.25">
      <c r="B50" s="8" t="s">
        <v>30</v>
      </c>
      <c r="C50" s="8"/>
      <c r="D50" s="8"/>
      <c r="E50" s="8" t="s">
        <v>31</v>
      </c>
    </row>
    <row r="52" spans="2:6" x14ac:dyDescent="0.25">
      <c r="B52" s="62" t="s">
        <v>32</v>
      </c>
      <c r="C52" s="62"/>
      <c r="D52" s="62"/>
      <c r="E52" s="62" t="s">
        <v>32</v>
      </c>
      <c r="F52" s="62"/>
    </row>
    <row r="53" spans="2:6" ht="15.75" x14ac:dyDescent="0.25">
      <c r="B53" s="7"/>
      <c r="C53" s="7"/>
      <c r="D53" s="7"/>
      <c r="E53" s="7"/>
      <c r="F53" s="7"/>
    </row>
  </sheetData>
  <mergeCells count="18">
    <mergeCell ref="B47:J48"/>
    <mergeCell ref="L32:L37"/>
    <mergeCell ref="C37:D37"/>
    <mergeCell ref="L23:L28"/>
    <mergeCell ref="B40:D40"/>
    <mergeCell ref="C23:D23"/>
    <mergeCell ref="K26:K28"/>
    <mergeCell ref="K34:K36"/>
    <mergeCell ref="C32:D32"/>
    <mergeCell ref="B41:C41"/>
    <mergeCell ref="B42:C42"/>
    <mergeCell ref="L21:L22"/>
    <mergeCell ref="K16:K25"/>
    <mergeCell ref="G14:H14"/>
    <mergeCell ref="A5:L5"/>
    <mergeCell ref="E14:F14"/>
    <mergeCell ref="I14:J14"/>
    <mergeCell ref="I13:J13"/>
  </mergeCells>
  <phoneticPr fontId="3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F5B24-7AD4-4657-B60C-6C9476CB5CF0}">
  <dimension ref="A1:P160"/>
  <sheetViews>
    <sheetView workbookViewId="0">
      <selection activeCell="L4" sqref="L4"/>
    </sheetView>
  </sheetViews>
  <sheetFormatPr defaultRowHeight="15" x14ac:dyDescent="0.25"/>
  <cols>
    <col min="1" max="1" width="9.28515625" style="65" customWidth="1"/>
    <col min="2" max="2" width="7.7109375" style="65" customWidth="1"/>
    <col min="3" max="3" width="14.5703125" style="65" customWidth="1"/>
    <col min="4" max="4" width="14.42578125" style="65" customWidth="1"/>
    <col min="5" max="7" width="14.5703125" style="65" customWidth="1"/>
    <col min="8" max="10" width="9.140625" style="65"/>
    <col min="11" max="11" width="11" style="65" customWidth="1"/>
    <col min="12" max="257" width="9.140625" style="65"/>
    <col min="258" max="258" width="7.7109375" style="65" customWidth="1"/>
    <col min="259" max="259" width="14.5703125" style="65" customWidth="1"/>
    <col min="260" max="260" width="14.42578125" style="65" customWidth="1"/>
    <col min="261" max="263" width="14.5703125" style="65" customWidth="1"/>
    <col min="264" max="266" width="9.140625" style="65"/>
    <col min="267" max="267" width="11" style="65" customWidth="1"/>
    <col min="268" max="513" width="9.140625" style="65"/>
    <col min="514" max="514" width="7.7109375" style="65" customWidth="1"/>
    <col min="515" max="515" width="14.5703125" style="65" customWidth="1"/>
    <col min="516" max="516" width="14.42578125" style="65" customWidth="1"/>
    <col min="517" max="519" width="14.5703125" style="65" customWidth="1"/>
    <col min="520" max="522" width="9.140625" style="65"/>
    <col min="523" max="523" width="11" style="65" customWidth="1"/>
    <col min="524" max="769" width="9.140625" style="65"/>
    <col min="770" max="770" width="7.7109375" style="65" customWidth="1"/>
    <col min="771" max="771" width="14.5703125" style="65" customWidth="1"/>
    <col min="772" max="772" width="14.42578125" style="65" customWidth="1"/>
    <col min="773" max="775" width="14.5703125" style="65" customWidth="1"/>
    <col min="776" max="778" width="9.140625" style="65"/>
    <col min="779" max="779" width="11" style="65" customWidth="1"/>
    <col min="780" max="1025" width="9.140625" style="65"/>
    <col min="1026" max="1026" width="7.7109375" style="65" customWidth="1"/>
    <col min="1027" max="1027" width="14.5703125" style="65" customWidth="1"/>
    <col min="1028" max="1028" width="14.42578125" style="65" customWidth="1"/>
    <col min="1029" max="1031" width="14.5703125" style="65" customWidth="1"/>
    <col min="1032" max="1034" width="9.140625" style="65"/>
    <col min="1035" max="1035" width="11" style="65" customWidth="1"/>
    <col min="1036" max="1281" width="9.140625" style="65"/>
    <col min="1282" max="1282" width="7.7109375" style="65" customWidth="1"/>
    <col min="1283" max="1283" width="14.5703125" style="65" customWidth="1"/>
    <col min="1284" max="1284" width="14.42578125" style="65" customWidth="1"/>
    <col min="1285" max="1287" width="14.5703125" style="65" customWidth="1"/>
    <col min="1288" max="1290" width="9.140625" style="65"/>
    <col min="1291" max="1291" width="11" style="65" customWidth="1"/>
    <col min="1292" max="1537" width="9.140625" style="65"/>
    <col min="1538" max="1538" width="7.7109375" style="65" customWidth="1"/>
    <col min="1539" max="1539" width="14.5703125" style="65" customWidth="1"/>
    <col min="1540" max="1540" width="14.42578125" style="65" customWidth="1"/>
    <col min="1541" max="1543" width="14.5703125" style="65" customWidth="1"/>
    <col min="1544" max="1546" width="9.140625" style="65"/>
    <col min="1547" max="1547" width="11" style="65" customWidth="1"/>
    <col min="1548" max="1793" width="9.140625" style="65"/>
    <col min="1794" max="1794" width="7.7109375" style="65" customWidth="1"/>
    <col min="1795" max="1795" width="14.5703125" style="65" customWidth="1"/>
    <col min="1796" max="1796" width="14.42578125" style="65" customWidth="1"/>
    <col min="1797" max="1799" width="14.5703125" style="65" customWidth="1"/>
    <col min="1800" max="1802" width="9.140625" style="65"/>
    <col min="1803" max="1803" width="11" style="65" customWidth="1"/>
    <col min="1804" max="2049" width="9.140625" style="65"/>
    <col min="2050" max="2050" width="7.7109375" style="65" customWidth="1"/>
    <col min="2051" max="2051" width="14.5703125" style="65" customWidth="1"/>
    <col min="2052" max="2052" width="14.42578125" style="65" customWidth="1"/>
    <col min="2053" max="2055" width="14.5703125" style="65" customWidth="1"/>
    <col min="2056" max="2058" width="9.140625" style="65"/>
    <col min="2059" max="2059" width="11" style="65" customWidth="1"/>
    <col min="2060" max="2305" width="9.140625" style="65"/>
    <col min="2306" max="2306" width="7.7109375" style="65" customWidth="1"/>
    <col min="2307" max="2307" width="14.5703125" style="65" customWidth="1"/>
    <col min="2308" max="2308" width="14.42578125" style="65" customWidth="1"/>
    <col min="2309" max="2311" width="14.5703125" style="65" customWidth="1"/>
    <col min="2312" max="2314" width="9.140625" style="65"/>
    <col min="2315" max="2315" width="11" style="65" customWidth="1"/>
    <col min="2316" max="2561" width="9.140625" style="65"/>
    <col min="2562" max="2562" width="7.7109375" style="65" customWidth="1"/>
    <col min="2563" max="2563" width="14.5703125" style="65" customWidth="1"/>
    <col min="2564" max="2564" width="14.42578125" style="65" customWidth="1"/>
    <col min="2565" max="2567" width="14.5703125" style="65" customWidth="1"/>
    <col min="2568" max="2570" width="9.140625" style="65"/>
    <col min="2571" max="2571" width="11" style="65" customWidth="1"/>
    <col min="2572" max="2817" width="9.140625" style="65"/>
    <col min="2818" max="2818" width="7.7109375" style="65" customWidth="1"/>
    <col min="2819" max="2819" width="14.5703125" style="65" customWidth="1"/>
    <col min="2820" max="2820" width="14.42578125" style="65" customWidth="1"/>
    <col min="2821" max="2823" width="14.5703125" style="65" customWidth="1"/>
    <col min="2824" max="2826" width="9.140625" style="65"/>
    <col min="2827" max="2827" width="11" style="65" customWidth="1"/>
    <col min="2828" max="3073" width="9.140625" style="65"/>
    <col min="3074" max="3074" width="7.7109375" style="65" customWidth="1"/>
    <col min="3075" max="3075" width="14.5703125" style="65" customWidth="1"/>
    <col min="3076" max="3076" width="14.42578125" style="65" customWidth="1"/>
    <col min="3077" max="3079" width="14.5703125" style="65" customWidth="1"/>
    <col min="3080" max="3082" width="9.140625" style="65"/>
    <col min="3083" max="3083" width="11" style="65" customWidth="1"/>
    <col min="3084" max="3329" width="9.140625" style="65"/>
    <col min="3330" max="3330" width="7.7109375" style="65" customWidth="1"/>
    <col min="3331" max="3331" width="14.5703125" style="65" customWidth="1"/>
    <col min="3332" max="3332" width="14.42578125" style="65" customWidth="1"/>
    <col min="3333" max="3335" width="14.5703125" style="65" customWidth="1"/>
    <col min="3336" max="3338" width="9.140625" style="65"/>
    <col min="3339" max="3339" width="11" style="65" customWidth="1"/>
    <col min="3340" max="3585" width="9.140625" style="65"/>
    <col min="3586" max="3586" width="7.7109375" style="65" customWidth="1"/>
    <col min="3587" max="3587" width="14.5703125" style="65" customWidth="1"/>
    <col min="3588" max="3588" width="14.42578125" style="65" customWidth="1"/>
    <col min="3589" max="3591" width="14.5703125" style="65" customWidth="1"/>
    <col min="3592" max="3594" width="9.140625" style="65"/>
    <col min="3595" max="3595" width="11" style="65" customWidth="1"/>
    <col min="3596" max="3841" width="9.140625" style="65"/>
    <col min="3842" max="3842" width="7.7109375" style="65" customWidth="1"/>
    <col min="3843" max="3843" width="14.5703125" style="65" customWidth="1"/>
    <col min="3844" max="3844" width="14.42578125" style="65" customWidth="1"/>
    <col min="3845" max="3847" width="14.5703125" style="65" customWidth="1"/>
    <col min="3848" max="3850" width="9.140625" style="65"/>
    <col min="3851" max="3851" width="11" style="65" customWidth="1"/>
    <col min="3852" max="4097" width="9.140625" style="65"/>
    <col min="4098" max="4098" width="7.7109375" style="65" customWidth="1"/>
    <col min="4099" max="4099" width="14.5703125" style="65" customWidth="1"/>
    <col min="4100" max="4100" width="14.42578125" style="65" customWidth="1"/>
    <col min="4101" max="4103" width="14.5703125" style="65" customWidth="1"/>
    <col min="4104" max="4106" width="9.140625" style="65"/>
    <col min="4107" max="4107" width="11" style="65" customWidth="1"/>
    <col min="4108" max="4353" width="9.140625" style="65"/>
    <col min="4354" max="4354" width="7.7109375" style="65" customWidth="1"/>
    <col min="4355" max="4355" width="14.5703125" style="65" customWidth="1"/>
    <col min="4356" max="4356" width="14.42578125" style="65" customWidth="1"/>
    <col min="4357" max="4359" width="14.5703125" style="65" customWidth="1"/>
    <col min="4360" max="4362" width="9.140625" style="65"/>
    <col min="4363" max="4363" width="11" style="65" customWidth="1"/>
    <col min="4364" max="4609" width="9.140625" style="65"/>
    <col min="4610" max="4610" width="7.7109375" style="65" customWidth="1"/>
    <col min="4611" max="4611" width="14.5703125" style="65" customWidth="1"/>
    <col min="4612" max="4612" width="14.42578125" style="65" customWidth="1"/>
    <col min="4613" max="4615" width="14.5703125" style="65" customWidth="1"/>
    <col min="4616" max="4618" width="9.140625" style="65"/>
    <col min="4619" max="4619" width="11" style="65" customWidth="1"/>
    <col min="4620" max="4865" width="9.140625" style="65"/>
    <col min="4866" max="4866" width="7.7109375" style="65" customWidth="1"/>
    <col min="4867" max="4867" width="14.5703125" style="65" customWidth="1"/>
    <col min="4868" max="4868" width="14.42578125" style="65" customWidth="1"/>
    <col min="4869" max="4871" width="14.5703125" style="65" customWidth="1"/>
    <col min="4872" max="4874" width="9.140625" style="65"/>
    <col min="4875" max="4875" width="11" style="65" customWidth="1"/>
    <col min="4876" max="5121" width="9.140625" style="65"/>
    <col min="5122" max="5122" width="7.7109375" style="65" customWidth="1"/>
    <col min="5123" max="5123" width="14.5703125" style="65" customWidth="1"/>
    <col min="5124" max="5124" width="14.42578125" style="65" customWidth="1"/>
    <col min="5125" max="5127" width="14.5703125" style="65" customWidth="1"/>
    <col min="5128" max="5130" width="9.140625" style="65"/>
    <col min="5131" max="5131" width="11" style="65" customWidth="1"/>
    <col min="5132" max="5377" width="9.140625" style="65"/>
    <col min="5378" max="5378" width="7.7109375" style="65" customWidth="1"/>
    <col min="5379" max="5379" width="14.5703125" style="65" customWidth="1"/>
    <col min="5380" max="5380" width="14.42578125" style="65" customWidth="1"/>
    <col min="5381" max="5383" width="14.5703125" style="65" customWidth="1"/>
    <col min="5384" max="5386" width="9.140625" style="65"/>
    <col min="5387" max="5387" width="11" style="65" customWidth="1"/>
    <col min="5388" max="5633" width="9.140625" style="65"/>
    <col min="5634" max="5634" width="7.7109375" style="65" customWidth="1"/>
    <col min="5635" max="5635" width="14.5703125" style="65" customWidth="1"/>
    <col min="5636" max="5636" width="14.42578125" style="65" customWidth="1"/>
    <col min="5637" max="5639" width="14.5703125" style="65" customWidth="1"/>
    <col min="5640" max="5642" width="9.140625" style="65"/>
    <col min="5643" max="5643" width="11" style="65" customWidth="1"/>
    <col min="5644" max="5889" width="9.140625" style="65"/>
    <col min="5890" max="5890" width="7.7109375" style="65" customWidth="1"/>
    <col min="5891" max="5891" width="14.5703125" style="65" customWidth="1"/>
    <col min="5892" max="5892" width="14.42578125" style="65" customWidth="1"/>
    <col min="5893" max="5895" width="14.5703125" style="65" customWidth="1"/>
    <col min="5896" max="5898" width="9.140625" style="65"/>
    <col min="5899" max="5899" width="11" style="65" customWidth="1"/>
    <col min="5900" max="6145" width="9.140625" style="65"/>
    <col min="6146" max="6146" width="7.7109375" style="65" customWidth="1"/>
    <col min="6147" max="6147" width="14.5703125" style="65" customWidth="1"/>
    <col min="6148" max="6148" width="14.42578125" style="65" customWidth="1"/>
    <col min="6149" max="6151" width="14.5703125" style="65" customWidth="1"/>
    <col min="6152" max="6154" width="9.140625" style="65"/>
    <col min="6155" max="6155" width="11" style="65" customWidth="1"/>
    <col min="6156" max="6401" width="9.140625" style="65"/>
    <col min="6402" max="6402" width="7.7109375" style="65" customWidth="1"/>
    <col min="6403" max="6403" width="14.5703125" style="65" customWidth="1"/>
    <col min="6404" max="6404" width="14.42578125" style="65" customWidth="1"/>
    <col min="6405" max="6407" width="14.5703125" style="65" customWidth="1"/>
    <col min="6408" max="6410" width="9.140625" style="65"/>
    <col min="6411" max="6411" width="11" style="65" customWidth="1"/>
    <col min="6412" max="6657" width="9.140625" style="65"/>
    <col min="6658" max="6658" width="7.7109375" style="65" customWidth="1"/>
    <col min="6659" max="6659" width="14.5703125" style="65" customWidth="1"/>
    <col min="6660" max="6660" width="14.42578125" style="65" customWidth="1"/>
    <col min="6661" max="6663" width="14.5703125" style="65" customWidth="1"/>
    <col min="6664" max="6666" width="9.140625" style="65"/>
    <col min="6667" max="6667" width="11" style="65" customWidth="1"/>
    <col min="6668" max="6913" width="9.140625" style="65"/>
    <col min="6914" max="6914" width="7.7109375" style="65" customWidth="1"/>
    <col min="6915" max="6915" width="14.5703125" style="65" customWidth="1"/>
    <col min="6916" max="6916" width="14.42578125" style="65" customWidth="1"/>
    <col min="6917" max="6919" width="14.5703125" style="65" customWidth="1"/>
    <col min="6920" max="6922" width="9.140625" style="65"/>
    <col min="6923" max="6923" width="11" style="65" customWidth="1"/>
    <col min="6924" max="7169" width="9.140625" style="65"/>
    <col min="7170" max="7170" width="7.7109375" style="65" customWidth="1"/>
    <col min="7171" max="7171" width="14.5703125" style="65" customWidth="1"/>
    <col min="7172" max="7172" width="14.42578125" style="65" customWidth="1"/>
    <col min="7173" max="7175" width="14.5703125" style="65" customWidth="1"/>
    <col min="7176" max="7178" width="9.140625" style="65"/>
    <col min="7179" max="7179" width="11" style="65" customWidth="1"/>
    <col min="7180" max="7425" width="9.140625" style="65"/>
    <col min="7426" max="7426" width="7.7109375" style="65" customWidth="1"/>
    <col min="7427" max="7427" width="14.5703125" style="65" customWidth="1"/>
    <col min="7428" max="7428" width="14.42578125" style="65" customWidth="1"/>
    <col min="7429" max="7431" width="14.5703125" style="65" customWidth="1"/>
    <col min="7432" max="7434" width="9.140625" style="65"/>
    <col min="7435" max="7435" width="11" style="65" customWidth="1"/>
    <col min="7436" max="7681" width="9.140625" style="65"/>
    <col min="7682" max="7682" width="7.7109375" style="65" customWidth="1"/>
    <col min="7683" max="7683" width="14.5703125" style="65" customWidth="1"/>
    <col min="7684" max="7684" width="14.42578125" style="65" customWidth="1"/>
    <col min="7685" max="7687" width="14.5703125" style="65" customWidth="1"/>
    <col min="7688" max="7690" width="9.140625" style="65"/>
    <col min="7691" max="7691" width="11" style="65" customWidth="1"/>
    <col min="7692" max="7937" width="9.140625" style="65"/>
    <col min="7938" max="7938" width="7.7109375" style="65" customWidth="1"/>
    <col min="7939" max="7939" width="14.5703125" style="65" customWidth="1"/>
    <col min="7940" max="7940" width="14.42578125" style="65" customWidth="1"/>
    <col min="7941" max="7943" width="14.5703125" style="65" customWidth="1"/>
    <col min="7944" max="7946" width="9.140625" style="65"/>
    <col min="7947" max="7947" width="11" style="65" customWidth="1"/>
    <col min="7948" max="8193" width="9.140625" style="65"/>
    <col min="8194" max="8194" width="7.7109375" style="65" customWidth="1"/>
    <col min="8195" max="8195" width="14.5703125" style="65" customWidth="1"/>
    <col min="8196" max="8196" width="14.42578125" style="65" customWidth="1"/>
    <col min="8197" max="8199" width="14.5703125" style="65" customWidth="1"/>
    <col min="8200" max="8202" width="9.140625" style="65"/>
    <col min="8203" max="8203" width="11" style="65" customWidth="1"/>
    <col min="8204" max="8449" width="9.140625" style="65"/>
    <col min="8450" max="8450" width="7.7109375" style="65" customWidth="1"/>
    <col min="8451" max="8451" width="14.5703125" style="65" customWidth="1"/>
    <col min="8452" max="8452" width="14.42578125" style="65" customWidth="1"/>
    <col min="8453" max="8455" width="14.5703125" style="65" customWidth="1"/>
    <col min="8456" max="8458" width="9.140625" style="65"/>
    <col min="8459" max="8459" width="11" style="65" customWidth="1"/>
    <col min="8460" max="8705" width="9.140625" style="65"/>
    <col min="8706" max="8706" width="7.7109375" style="65" customWidth="1"/>
    <col min="8707" max="8707" width="14.5703125" style="65" customWidth="1"/>
    <col min="8708" max="8708" width="14.42578125" style="65" customWidth="1"/>
    <col min="8709" max="8711" width="14.5703125" style="65" customWidth="1"/>
    <col min="8712" max="8714" width="9.140625" style="65"/>
    <col min="8715" max="8715" width="11" style="65" customWidth="1"/>
    <col min="8716" max="8961" width="9.140625" style="65"/>
    <col min="8962" max="8962" width="7.7109375" style="65" customWidth="1"/>
    <col min="8963" max="8963" width="14.5703125" style="65" customWidth="1"/>
    <col min="8964" max="8964" width="14.42578125" style="65" customWidth="1"/>
    <col min="8965" max="8967" width="14.5703125" style="65" customWidth="1"/>
    <col min="8968" max="8970" width="9.140625" style="65"/>
    <col min="8971" max="8971" width="11" style="65" customWidth="1"/>
    <col min="8972" max="9217" width="9.140625" style="65"/>
    <col min="9218" max="9218" width="7.7109375" style="65" customWidth="1"/>
    <col min="9219" max="9219" width="14.5703125" style="65" customWidth="1"/>
    <col min="9220" max="9220" width="14.42578125" style="65" customWidth="1"/>
    <col min="9221" max="9223" width="14.5703125" style="65" customWidth="1"/>
    <col min="9224" max="9226" width="9.140625" style="65"/>
    <col min="9227" max="9227" width="11" style="65" customWidth="1"/>
    <col min="9228" max="9473" width="9.140625" style="65"/>
    <col min="9474" max="9474" width="7.7109375" style="65" customWidth="1"/>
    <col min="9475" max="9475" width="14.5703125" style="65" customWidth="1"/>
    <col min="9476" max="9476" width="14.42578125" style="65" customWidth="1"/>
    <col min="9477" max="9479" width="14.5703125" style="65" customWidth="1"/>
    <col min="9480" max="9482" width="9.140625" style="65"/>
    <col min="9483" max="9483" width="11" style="65" customWidth="1"/>
    <col min="9484" max="9729" width="9.140625" style="65"/>
    <col min="9730" max="9730" width="7.7109375" style="65" customWidth="1"/>
    <col min="9731" max="9731" width="14.5703125" style="65" customWidth="1"/>
    <col min="9732" max="9732" width="14.42578125" style="65" customWidth="1"/>
    <col min="9733" max="9735" width="14.5703125" style="65" customWidth="1"/>
    <col min="9736" max="9738" width="9.140625" style="65"/>
    <col min="9739" max="9739" width="11" style="65" customWidth="1"/>
    <col min="9740" max="9985" width="9.140625" style="65"/>
    <col min="9986" max="9986" width="7.7109375" style="65" customWidth="1"/>
    <col min="9987" max="9987" width="14.5703125" style="65" customWidth="1"/>
    <col min="9988" max="9988" width="14.42578125" style="65" customWidth="1"/>
    <col min="9989" max="9991" width="14.5703125" style="65" customWidth="1"/>
    <col min="9992" max="9994" width="9.140625" style="65"/>
    <col min="9995" max="9995" width="11" style="65" customWidth="1"/>
    <col min="9996" max="10241" width="9.140625" style="65"/>
    <col min="10242" max="10242" width="7.7109375" style="65" customWidth="1"/>
    <col min="10243" max="10243" width="14.5703125" style="65" customWidth="1"/>
    <col min="10244" max="10244" width="14.42578125" style="65" customWidth="1"/>
    <col min="10245" max="10247" width="14.5703125" style="65" customWidth="1"/>
    <col min="10248" max="10250" width="9.140625" style="65"/>
    <col min="10251" max="10251" width="11" style="65" customWidth="1"/>
    <col min="10252" max="10497" width="9.140625" style="65"/>
    <col min="10498" max="10498" width="7.7109375" style="65" customWidth="1"/>
    <col min="10499" max="10499" width="14.5703125" style="65" customWidth="1"/>
    <col min="10500" max="10500" width="14.42578125" style="65" customWidth="1"/>
    <col min="10501" max="10503" width="14.5703125" style="65" customWidth="1"/>
    <col min="10504" max="10506" width="9.140625" style="65"/>
    <col min="10507" max="10507" width="11" style="65" customWidth="1"/>
    <col min="10508" max="10753" width="9.140625" style="65"/>
    <col min="10754" max="10754" width="7.7109375" style="65" customWidth="1"/>
    <col min="10755" max="10755" width="14.5703125" style="65" customWidth="1"/>
    <col min="10756" max="10756" width="14.42578125" style="65" customWidth="1"/>
    <col min="10757" max="10759" width="14.5703125" style="65" customWidth="1"/>
    <col min="10760" max="10762" width="9.140625" style="65"/>
    <col min="10763" max="10763" width="11" style="65" customWidth="1"/>
    <col min="10764" max="11009" width="9.140625" style="65"/>
    <col min="11010" max="11010" width="7.7109375" style="65" customWidth="1"/>
    <col min="11011" max="11011" width="14.5703125" style="65" customWidth="1"/>
    <col min="11012" max="11012" width="14.42578125" style="65" customWidth="1"/>
    <col min="11013" max="11015" width="14.5703125" style="65" customWidth="1"/>
    <col min="11016" max="11018" width="9.140625" style="65"/>
    <col min="11019" max="11019" width="11" style="65" customWidth="1"/>
    <col min="11020" max="11265" width="9.140625" style="65"/>
    <col min="11266" max="11266" width="7.7109375" style="65" customWidth="1"/>
    <col min="11267" max="11267" width="14.5703125" style="65" customWidth="1"/>
    <col min="11268" max="11268" width="14.42578125" style="65" customWidth="1"/>
    <col min="11269" max="11271" width="14.5703125" style="65" customWidth="1"/>
    <col min="11272" max="11274" width="9.140625" style="65"/>
    <col min="11275" max="11275" width="11" style="65" customWidth="1"/>
    <col min="11276" max="11521" width="9.140625" style="65"/>
    <col min="11522" max="11522" width="7.7109375" style="65" customWidth="1"/>
    <col min="11523" max="11523" width="14.5703125" style="65" customWidth="1"/>
    <col min="11524" max="11524" width="14.42578125" style="65" customWidth="1"/>
    <col min="11525" max="11527" width="14.5703125" style="65" customWidth="1"/>
    <col min="11528" max="11530" width="9.140625" style="65"/>
    <col min="11531" max="11531" width="11" style="65" customWidth="1"/>
    <col min="11532" max="11777" width="9.140625" style="65"/>
    <col min="11778" max="11778" width="7.7109375" style="65" customWidth="1"/>
    <col min="11779" max="11779" width="14.5703125" style="65" customWidth="1"/>
    <col min="11780" max="11780" width="14.42578125" style="65" customWidth="1"/>
    <col min="11781" max="11783" width="14.5703125" style="65" customWidth="1"/>
    <col min="11784" max="11786" width="9.140625" style="65"/>
    <col min="11787" max="11787" width="11" style="65" customWidth="1"/>
    <col min="11788" max="12033" width="9.140625" style="65"/>
    <col min="12034" max="12034" width="7.7109375" style="65" customWidth="1"/>
    <col min="12035" max="12035" width="14.5703125" style="65" customWidth="1"/>
    <col min="12036" max="12036" width="14.42578125" style="65" customWidth="1"/>
    <col min="12037" max="12039" width="14.5703125" style="65" customWidth="1"/>
    <col min="12040" max="12042" width="9.140625" style="65"/>
    <col min="12043" max="12043" width="11" style="65" customWidth="1"/>
    <col min="12044" max="12289" width="9.140625" style="65"/>
    <col min="12290" max="12290" width="7.7109375" style="65" customWidth="1"/>
    <col min="12291" max="12291" width="14.5703125" style="65" customWidth="1"/>
    <col min="12292" max="12292" width="14.42578125" style="65" customWidth="1"/>
    <col min="12293" max="12295" width="14.5703125" style="65" customWidth="1"/>
    <col min="12296" max="12298" width="9.140625" style="65"/>
    <col min="12299" max="12299" width="11" style="65" customWidth="1"/>
    <col min="12300" max="12545" width="9.140625" style="65"/>
    <col min="12546" max="12546" width="7.7109375" style="65" customWidth="1"/>
    <col min="12547" max="12547" width="14.5703125" style="65" customWidth="1"/>
    <col min="12548" max="12548" width="14.42578125" style="65" customWidth="1"/>
    <col min="12549" max="12551" width="14.5703125" style="65" customWidth="1"/>
    <col min="12552" max="12554" width="9.140625" style="65"/>
    <col min="12555" max="12555" width="11" style="65" customWidth="1"/>
    <col min="12556" max="12801" width="9.140625" style="65"/>
    <col min="12802" max="12802" width="7.7109375" style="65" customWidth="1"/>
    <col min="12803" max="12803" width="14.5703125" style="65" customWidth="1"/>
    <col min="12804" max="12804" width="14.42578125" style="65" customWidth="1"/>
    <col min="12805" max="12807" width="14.5703125" style="65" customWidth="1"/>
    <col min="12808" max="12810" width="9.140625" style="65"/>
    <col min="12811" max="12811" width="11" style="65" customWidth="1"/>
    <col min="12812" max="13057" width="9.140625" style="65"/>
    <col min="13058" max="13058" width="7.7109375" style="65" customWidth="1"/>
    <col min="13059" max="13059" width="14.5703125" style="65" customWidth="1"/>
    <col min="13060" max="13060" width="14.42578125" style="65" customWidth="1"/>
    <col min="13061" max="13063" width="14.5703125" style="65" customWidth="1"/>
    <col min="13064" max="13066" width="9.140625" style="65"/>
    <col min="13067" max="13067" width="11" style="65" customWidth="1"/>
    <col min="13068" max="13313" width="9.140625" style="65"/>
    <col min="13314" max="13314" width="7.7109375" style="65" customWidth="1"/>
    <col min="13315" max="13315" width="14.5703125" style="65" customWidth="1"/>
    <col min="13316" max="13316" width="14.42578125" style="65" customWidth="1"/>
    <col min="13317" max="13319" width="14.5703125" style="65" customWidth="1"/>
    <col min="13320" max="13322" width="9.140625" style="65"/>
    <col min="13323" max="13323" width="11" style="65" customWidth="1"/>
    <col min="13324" max="13569" width="9.140625" style="65"/>
    <col min="13570" max="13570" width="7.7109375" style="65" customWidth="1"/>
    <col min="13571" max="13571" width="14.5703125" style="65" customWidth="1"/>
    <col min="13572" max="13572" width="14.42578125" style="65" customWidth="1"/>
    <col min="13573" max="13575" width="14.5703125" style="65" customWidth="1"/>
    <col min="13576" max="13578" width="9.140625" style="65"/>
    <col min="13579" max="13579" width="11" style="65" customWidth="1"/>
    <col min="13580" max="13825" width="9.140625" style="65"/>
    <col min="13826" max="13826" width="7.7109375" style="65" customWidth="1"/>
    <col min="13827" max="13827" width="14.5703125" style="65" customWidth="1"/>
    <col min="13828" max="13828" width="14.42578125" style="65" customWidth="1"/>
    <col min="13829" max="13831" width="14.5703125" style="65" customWidth="1"/>
    <col min="13832" max="13834" width="9.140625" style="65"/>
    <col min="13835" max="13835" width="11" style="65" customWidth="1"/>
    <col min="13836" max="14081" width="9.140625" style="65"/>
    <col min="14082" max="14082" width="7.7109375" style="65" customWidth="1"/>
    <col min="14083" max="14083" width="14.5703125" style="65" customWidth="1"/>
    <col min="14084" max="14084" width="14.42578125" style="65" customWidth="1"/>
    <col min="14085" max="14087" width="14.5703125" style="65" customWidth="1"/>
    <col min="14088" max="14090" width="9.140625" style="65"/>
    <col min="14091" max="14091" width="11" style="65" customWidth="1"/>
    <col min="14092" max="14337" width="9.140625" style="65"/>
    <col min="14338" max="14338" width="7.7109375" style="65" customWidth="1"/>
    <col min="14339" max="14339" width="14.5703125" style="65" customWidth="1"/>
    <col min="14340" max="14340" width="14.42578125" style="65" customWidth="1"/>
    <col min="14341" max="14343" width="14.5703125" style="65" customWidth="1"/>
    <col min="14344" max="14346" width="9.140625" style="65"/>
    <col min="14347" max="14347" width="11" style="65" customWidth="1"/>
    <col min="14348" max="14593" width="9.140625" style="65"/>
    <col min="14594" max="14594" width="7.7109375" style="65" customWidth="1"/>
    <col min="14595" max="14595" width="14.5703125" style="65" customWidth="1"/>
    <col min="14596" max="14596" width="14.42578125" style="65" customWidth="1"/>
    <col min="14597" max="14599" width="14.5703125" style="65" customWidth="1"/>
    <col min="14600" max="14602" width="9.140625" style="65"/>
    <col min="14603" max="14603" width="11" style="65" customWidth="1"/>
    <col min="14604" max="14849" width="9.140625" style="65"/>
    <col min="14850" max="14850" width="7.7109375" style="65" customWidth="1"/>
    <col min="14851" max="14851" width="14.5703125" style="65" customWidth="1"/>
    <col min="14852" max="14852" width="14.42578125" style="65" customWidth="1"/>
    <col min="14853" max="14855" width="14.5703125" style="65" customWidth="1"/>
    <col min="14856" max="14858" width="9.140625" style="65"/>
    <col min="14859" max="14859" width="11" style="65" customWidth="1"/>
    <col min="14860" max="15105" width="9.140625" style="65"/>
    <col min="15106" max="15106" width="7.7109375" style="65" customWidth="1"/>
    <col min="15107" max="15107" width="14.5703125" style="65" customWidth="1"/>
    <col min="15108" max="15108" width="14.42578125" style="65" customWidth="1"/>
    <col min="15109" max="15111" width="14.5703125" style="65" customWidth="1"/>
    <col min="15112" max="15114" width="9.140625" style="65"/>
    <col min="15115" max="15115" width="11" style="65" customWidth="1"/>
    <col min="15116" max="15361" width="9.140625" style="65"/>
    <col min="15362" max="15362" width="7.7109375" style="65" customWidth="1"/>
    <col min="15363" max="15363" width="14.5703125" style="65" customWidth="1"/>
    <col min="15364" max="15364" width="14.42578125" style="65" customWidth="1"/>
    <col min="15365" max="15367" width="14.5703125" style="65" customWidth="1"/>
    <col min="15368" max="15370" width="9.140625" style="65"/>
    <col min="15371" max="15371" width="11" style="65" customWidth="1"/>
    <col min="15372" max="15617" width="9.140625" style="65"/>
    <col min="15618" max="15618" width="7.7109375" style="65" customWidth="1"/>
    <col min="15619" max="15619" width="14.5703125" style="65" customWidth="1"/>
    <col min="15620" max="15620" width="14.42578125" style="65" customWidth="1"/>
    <col min="15621" max="15623" width="14.5703125" style="65" customWidth="1"/>
    <col min="15624" max="15626" width="9.140625" style="65"/>
    <col min="15627" max="15627" width="11" style="65" customWidth="1"/>
    <col min="15628" max="15873" width="9.140625" style="65"/>
    <col min="15874" max="15874" width="7.7109375" style="65" customWidth="1"/>
    <col min="15875" max="15875" width="14.5703125" style="65" customWidth="1"/>
    <col min="15876" max="15876" width="14.42578125" style="65" customWidth="1"/>
    <col min="15877" max="15879" width="14.5703125" style="65" customWidth="1"/>
    <col min="15880" max="15882" width="9.140625" style="65"/>
    <col min="15883" max="15883" width="11" style="65" customWidth="1"/>
    <col min="15884" max="16129" width="9.140625" style="65"/>
    <col min="16130" max="16130" width="7.7109375" style="65" customWidth="1"/>
    <col min="16131" max="16131" width="14.5703125" style="65" customWidth="1"/>
    <col min="16132" max="16132" width="14.42578125" style="65" customWidth="1"/>
    <col min="16133" max="16135" width="14.5703125" style="65" customWidth="1"/>
    <col min="16136" max="16138" width="9.140625" style="65"/>
    <col min="16139" max="16139" width="11" style="65" customWidth="1"/>
    <col min="16140" max="16384" width="9.140625" style="65"/>
  </cols>
  <sheetData>
    <row r="1" spans="1:16" x14ac:dyDescent="0.25">
      <c r="A1" s="63"/>
      <c r="B1" s="63"/>
      <c r="C1" s="63"/>
      <c r="D1" s="63"/>
      <c r="E1" s="63"/>
      <c r="F1" s="63"/>
      <c r="G1" s="64"/>
    </row>
    <row r="2" spans="1:16" x14ac:dyDescent="0.25">
      <c r="A2" s="63"/>
      <c r="B2" s="63"/>
      <c r="C2" s="63"/>
      <c r="D2" s="63"/>
      <c r="E2" s="63"/>
      <c r="F2" s="66"/>
      <c r="G2" s="67"/>
    </row>
    <row r="3" spans="1:16" x14ac:dyDescent="0.25">
      <c r="A3" s="63"/>
      <c r="B3" s="63"/>
      <c r="C3" s="63"/>
      <c r="D3" s="63"/>
      <c r="E3" s="63"/>
      <c r="F3" s="66"/>
      <c r="G3" s="67"/>
      <c r="K3" s="68" t="s">
        <v>2</v>
      </c>
      <c r="L3" s="68" t="s">
        <v>33</v>
      </c>
      <c r="M3" s="69"/>
    </row>
    <row r="4" spans="1:16" ht="21" x14ac:dyDescent="0.35">
      <c r="A4" s="63"/>
      <c r="B4" s="70" t="s">
        <v>34</v>
      </c>
      <c r="C4" s="63"/>
      <c r="D4" s="63"/>
      <c r="E4" s="71"/>
      <c r="F4" s="72"/>
      <c r="G4" s="63"/>
      <c r="K4" s="73" t="s">
        <v>3</v>
      </c>
      <c r="L4" s="74">
        <v>747.9</v>
      </c>
      <c r="M4" s="75">
        <f>L4/$L$8</f>
        <v>0.62129808850527934</v>
      </c>
      <c r="N4" s="76"/>
      <c r="O4" s="77"/>
    </row>
    <row r="5" spans="1:16" x14ac:dyDescent="0.25">
      <c r="A5" s="63"/>
      <c r="B5" s="63"/>
      <c r="C5" s="63"/>
      <c r="D5" s="63"/>
      <c r="E5" s="63"/>
      <c r="F5" s="72"/>
      <c r="G5" s="63"/>
      <c r="K5" s="73" t="s">
        <v>35</v>
      </c>
      <c r="L5" s="74"/>
      <c r="M5" s="75">
        <f>L5/$L$8</f>
        <v>0</v>
      </c>
      <c r="N5" s="78"/>
      <c r="O5" s="77"/>
    </row>
    <row r="6" spans="1:16" x14ac:dyDescent="0.25">
      <c r="A6" s="63"/>
      <c r="B6" s="79" t="s">
        <v>36</v>
      </c>
      <c r="C6" s="80"/>
      <c r="D6" s="81"/>
      <c r="E6" s="82">
        <v>45658</v>
      </c>
      <c r="F6" s="83"/>
      <c r="G6" s="63"/>
      <c r="K6" s="73" t="s">
        <v>37</v>
      </c>
      <c r="L6" s="74"/>
      <c r="M6" s="75">
        <f>L6/$L$8</f>
        <v>0</v>
      </c>
      <c r="N6" s="84"/>
      <c r="O6" s="84"/>
    </row>
    <row r="7" spans="1:16" x14ac:dyDescent="0.25">
      <c r="A7" s="63"/>
      <c r="B7" s="85" t="s">
        <v>38</v>
      </c>
      <c r="C7" s="86"/>
      <c r="E7" s="87">
        <v>88</v>
      </c>
      <c r="F7" s="88" t="s">
        <v>28</v>
      </c>
      <c r="G7" s="63"/>
      <c r="K7" s="73" t="s">
        <v>39</v>
      </c>
      <c r="L7" s="74"/>
      <c r="M7" s="75">
        <f>L7/$L$8</f>
        <v>0</v>
      </c>
      <c r="N7" s="89"/>
      <c r="O7" s="89"/>
    </row>
    <row r="8" spans="1:16" x14ac:dyDescent="0.25">
      <c r="A8" s="63"/>
      <c r="B8" s="85" t="s">
        <v>40</v>
      </c>
      <c r="C8" s="86"/>
      <c r="D8" s="90">
        <f>E6-1</f>
        <v>45657</v>
      </c>
      <c r="E8" s="91">
        <v>184544.96768394249</v>
      </c>
      <c r="F8" s="88" t="s">
        <v>41</v>
      </c>
      <c r="G8" s="63"/>
      <c r="H8" s="113"/>
      <c r="K8" s="92" t="s">
        <v>42</v>
      </c>
      <c r="L8" s="93">
        <v>1203.7699999999998</v>
      </c>
      <c r="M8" s="92"/>
      <c r="N8" s="89"/>
      <c r="O8" s="89"/>
    </row>
    <row r="9" spans="1:16" x14ac:dyDescent="0.25">
      <c r="A9" s="63"/>
      <c r="B9" s="85" t="s">
        <v>40</v>
      </c>
      <c r="C9" s="86"/>
      <c r="D9" s="90">
        <f>EOMONTH(D8,E7)</f>
        <v>48334</v>
      </c>
      <c r="E9" s="91">
        <v>184544.96768394249</v>
      </c>
      <c r="F9" s="88" t="s">
        <v>41</v>
      </c>
      <c r="G9" s="63"/>
      <c r="M9" s="94"/>
      <c r="N9" s="94"/>
      <c r="O9" s="94"/>
    </row>
    <row r="10" spans="1:16" x14ac:dyDescent="0.25">
      <c r="A10" s="63"/>
      <c r="B10" s="85" t="s">
        <v>43</v>
      </c>
      <c r="C10" s="86"/>
      <c r="E10" s="95">
        <f>M4</f>
        <v>0.62129808850527934</v>
      </c>
      <c r="F10" s="88"/>
      <c r="G10" s="96"/>
      <c r="K10" s="98"/>
      <c r="L10" s="98"/>
      <c r="M10" s="89"/>
      <c r="N10" s="94"/>
      <c r="O10" s="94"/>
    </row>
    <row r="11" spans="1:16" x14ac:dyDescent="0.25">
      <c r="A11" s="63"/>
      <c r="B11" s="85" t="s">
        <v>44</v>
      </c>
      <c r="C11" s="86"/>
      <c r="E11" s="91">
        <f>E8*E10</f>
        <v>114657.43566530202</v>
      </c>
      <c r="F11" s="88" t="s">
        <v>41</v>
      </c>
      <c r="G11" s="97"/>
      <c r="K11" s="98"/>
      <c r="L11" s="98"/>
      <c r="M11" s="89"/>
      <c r="N11" s="89"/>
      <c r="O11" s="89"/>
      <c r="P11" s="94"/>
    </row>
    <row r="12" spans="1:16" x14ac:dyDescent="0.25">
      <c r="A12" s="63"/>
      <c r="B12" s="85" t="s">
        <v>45</v>
      </c>
      <c r="C12" s="86"/>
      <c r="E12" s="91">
        <f>E9*E10</f>
        <v>114657.43566530202</v>
      </c>
      <c r="F12" s="88" t="s">
        <v>41</v>
      </c>
      <c r="G12" s="63"/>
      <c r="K12" s="98"/>
      <c r="L12" s="98"/>
      <c r="M12" s="89"/>
      <c r="N12" s="89"/>
      <c r="O12" s="89"/>
      <c r="P12" s="94"/>
    </row>
    <row r="13" spans="1:16" x14ac:dyDescent="0.25">
      <c r="A13" s="63"/>
      <c r="B13" s="144" t="s">
        <v>70</v>
      </c>
      <c r="C13" s="145"/>
      <c r="D13" s="146"/>
      <c r="E13" s="147">
        <v>5.8999999999999997E-2</v>
      </c>
      <c r="F13" s="102"/>
      <c r="G13" s="103"/>
      <c r="K13" s="98"/>
      <c r="L13" s="98"/>
      <c r="M13" s="89"/>
      <c r="N13" s="89"/>
      <c r="O13" s="89"/>
      <c r="P13" s="94"/>
    </row>
    <row r="14" spans="1:16" x14ac:dyDescent="0.25">
      <c r="A14" s="63"/>
      <c r="B14" s="104"/>
      <c r="C14" s="86"/>
      <c r="E14" s="105"/>
      <c r="F14" s="104"/>
      <c r="G14" s="103"/>
      <c r="K14" s="98"/>
      <c r="L14" s="98"/>
      <c r="M14" s="89"/>
      <c r="N14" s="89"/>
      <c r="O14" s="89"/>
      <c r="P14" s="94"/>
    </row>
    <row r="15" spans="1:16" x14ac:dyDescent="0.25">
      <c r="K15" s="98"/>
      <c r="L15" s="98"/>
      <c r="M15" s="89"/>
      <c r="N15" s="89"/>
      <c r="O15" s="89"/>
      <c r="P15" s="94"/>
    </row>
    <row r="16" spans="1:16" ht="15.75" thickBot="1" x14ac:dyDescent="0.3">
      <c r="A16" s="106" t="s">
        <v>46</v>
      </c>
      <c r="B16" s="106" t="s">
        <v>47</v>
      </c>
      <c r="C16" s="106" t="s">
        <v>48</v>
      </c>
      <c r="D16" s="106" t="s">
        <v>49</v>
      </c>
      <c r="E16" s="106" t="s">
        <v>50</v>
      </c>
      <c r="F16" s="106" t="s">
        <v>51</v>
      </c>
      <c r="G16" s="106" t="s">
        <v>52</v>
      </c>
      <c r="K16" s="98"/>
      <c r="L16" s="98"/>
      <c r="M16" s="89"/>
      <c r="N16" s="89"/>
      <c r="O16" s="89"/>
      <c r="P16" s="94"/>
    </row>
    <row r="17" spans="1:16" x14ac:dyDescent="0.25">
      <c r="A17" s="107">
        <f>E6</f>
        <v>45658</v>
      </c>
      <c r="B17" s="86">
        <v>1</v>
      </c>
      <c r="C17" s="72">
        <f>E11</f>
        <v>114657.43566530202</v>
      </c>
      <c r="D17" s="108">
        <f>ROUND(C17*$E$13/12,2)</f>
        <v>563.73</v>
      </c>
      <c r="E17" s="108">
        <f>F17-D17</f>
        <v>0</v>
      </c>
      <c r="F17" s="108">
        <f>ROUND(PMT($E$13/12,E7,-E11,E12),2)</f>
        <v>563.73</v>
      </c>
      <c r="G17" s="108">
        <f>C17-E17</f>
        <v>114657.43566530202</v>
      </c>
      <c r="K17" s="98"/>
      <c r="L17" s="98"/>
      <c r="M17" s="89"/>
      <c r="N17" s="89"/>
      <c r="O17" s="89"/>
      <c r="P17" s="94"/>
    </row>
    <row r="18" spans="1:16" x14ac:dyDescent="0.25">
      <c r="A18" s="107">
        <f>EDATE(A17,1)</f>
        <v>45689</v>
      </c>
      <c r="B18" s="86">
        <v>2</v>
      </c>
      <c r="C18" s="72">
        <f>G17</f>
        <v>114657.43566530202</v>
      </c>
      <c r="D18" s="108">
        <f t="shared" ref="D18:D75" si="0">ROUND(C18*$E$13/12,2)</f>
        <v>563.73</v>
      </c>
      <c r="E18" s="108">
        <f>F18-D18</f>
        <v>0</v>
      </c>
      <c r="F18" s="108">
        <f>F17</f>
        <v>563.73</v>
      </c>
      <c r="G18" s="108">
        <f t="shared" ref="G18:G75" si="1">C18-E18</f>
        <v>114657.43566530202</v>
      </c>
      <c r="K18" s="98"/>
      <c r="L18" s="98"/>
      <c r="M18" s="89"/>
      <c r="N18" s="89"/>
      <c r="O18" s="89"/>
      <c r="P18" s="94"/>
    </row>
    <row r="19" spans="1:16" x14ac:dyDescent="0.25">
      <c r="A19" s="107">
        <f>EDATE(A18,1)</f>
        <v>45717</v>
      </c>
      <c r="B19" s="86">
        <v>3</v>
      </c>
      <c r="C19" s="72">
        <f>G18</f>
        <v>114657.43566530202</v>
      </c>
      <c r="D19" s="108">
        <f t="shared" si="0"/>
        <v>563.73</v>
      </c>
      <c r="E19" s="108">
        <f>F19-D19</f>
        <v>0</v>
      </c>
      <c r="F19" s="108">
        <f t="shared" ref="F19:F82" si="2">F18</f>
        <v>563.73</v>
      </c>
      <c r="G19" s="108">
        <f t="shared" si="1"/>
        <v>114657.43566530202</v>
      </c>
      <c r="K19" s="98"/>
      <c r="L19" s="98"/>
      <c r="M19" s="89"/>
      <c r="N19" s="89"/>
      <c r="O19" s="89"/>
      <c r="P19" s="94"/>
    </row>
    <row r="20" spans="1:16" x14ac:dyDescent="0.25">
      <c r="A20" s="107">
        <f t="shared" ref="A20:A83" si="3">EDATE(A19,1)</f>
        <v>45748</v>
      </c>
      <c r="B20" s="86">
        <v>4</v>
      </c>
      <c r="C20" s="72">
        <f t="shared" ref="C20:C75" si="4">G19</f>
        <v>114657.43566530202</v>
      </c>
      <c r="D20" s="108">
        <f t="shared" si="0"/>
        <v>563.73</v>
      </c>
      <c r="E20" s="108">
        <f t="shared" ref="E20:E75" si="5">F20-D20</f>
        <v>0</v>
      </c>
      <c r="F20" s="108">
        <f t="shared" si="2"/>
        <v>563.73</v>
      </c>
      <c r="G20" s="108">
        <f t="shared" si="1"/>
        <v>114657.43566530202</v>
      </c>
      <c r="K20" s="98"/>
      <c r="L20" s="98"/>
      <c r="M20" s="89"/>
      <c r="N20" s="89"/>
      <c r="O20" s="89"/>
      <c r="P20" s="94"/>
    </row>
    <row r="21" spans="1:16" x14ac:dyDescent="0.25">
      <c r="A21" s="107">
        <f t="shared" si="3"/>
        <v>45778</v>
      </c>
      <c r="B21" s="86">
        <v>5</v>
      </c>
      <c r="C21" s="72">
        <f t="shared" si="4"/>
        <v>114657.43566530202</v>
      </c>
      <c r="D21" s="108">
        <f t="shared" si="0"/>
        <v>563.73</v>
      </c>
      <c r="E21" s="108">
        <f t="shared" si="5"/>
        <v>0</v>
      </c>
      <c r="F21" s="108">
        <f t="shared" si="2"/>
        <v>563.73</v>
      </c>
      <c r="G21" s="108">
        <f t="shared" si="1"/>
        <v>114657.43566530202</v>
      </c>
      <c r="K21" s="98"/>
      <c r="L21" s="98"/>
      <c r="M21" s="89"/>
      <c r="N21" s="89"/>
      <c r="O21" s="89"/>
      <c r="P21" s="94"/>
    </row>
    <row r="22" spans="1:16" x14ac:dyDescent="0.25">
      <c r="A22" s="107">
        <f t="shared" si="3"/>
        <v>45809</v>
      </c>
      <c r="B22" s="86">
        <v>6</v>
      </c>
      <c r="C22" s="72">
        <f t="shared" si="4"/>
        <v>114657.43566530202</v>
      </c>
      <c r="D22" s="108">
        <f t="shared" si="0"/>
        <v>563.73</v>
      </c>
      <c r="E22" s="108">
        <f t="shared" si="5"/>
        <v>0</v>
      </c>
      <c r="F22" s="108">
        <f t="shared" si="2"/>
        <v>563.73</v>
      </c>
      <c r="G22" s="108">
        <f t="shared" si="1"/>
        <v>114657.43566530202</v>
      </c>
      <c r="K22" s="98"/>
      <c r="L22" s="98"/>
      <c r="M22" s="89"/>
      <c r="N22" s="89"/>
      <c r="O22" s="89"/>
      <c r="P22" s="94"/>
    </row>
    <row r="23" spans="1:16" x14ac:dyDescent="0.25">
      <c r="A23" s="107">
        <f t="shared" si="3"/>
        <v>45839</v>
      </c>
      <c r="B23" s="86">
        <v>7</v>
      </c>
      <c r="C23" s="72">
        <f t="shared" si="4"/>
        <v>114657.43566530202</v>
      </c>
      <c r="D23" s="108">
        <f t="shared" si="0"/>
        <v>563.73</v>
      </c>
      <c r="E23" s="108">
        <f t="shared" si="5"/>
        <v>0</v>
      </c>
      <c r="F23" s="108">
        <f t="shared" si="2"/>
        <v>563.73</v>
      </c>
      <c r="G23" s="108">
        <f t="shared" si="1"/>
        <v>114657.43566530202</v>
      </c>
      <c r="K23" s="98"/>
      <c r="L23" s="98"/>
      <c r="M23" s="89"/>
      <c r="N23" s="89"/>
      <c r="O23" s="89"/>
      <c r="P23" s="94"/>
    </row>
    <row r="24" spans="1:16" x14ac:dyDescent="0.25">
      <c r="A24" s="107">
        <f>EDATE(A23,1)</f>
        <v>45870</v>
      </c>
      <c r="B24" s="86">
        <v>8</v>
      </c>
      <c r="C24" s="72">
        <f t="shared" si="4"/>
        <v>114657.43566530202</v>
      </c>
      <c r="D24" s="108">
        <f t="shared" si="0"/>
        <v>563.73</v>
      </c>
      <c r="E24" s="108">
        <f t="shared" si="5"/>
        <v>0</v>
      </c>
      <c r="F24" s="108">
        <f t="shared" si="2"/>
        <v>563.73</v>
      </c>
      <c r="G24" s="108">
        <f t="shared" si="1"/>
        <v>114657.43566530202</v>
      </c>
      <c r="K24" s="98"/>
      <c r="L24" s="98"/>
      <c r="M24" s="89"/>
      <c r="N24" s="89"/>
      <c r="O24" s="89"/>
      <c r="P24" s="94"/>
    </row>
    <row r="25" spans="1:16" x14ac:dyDescent="0.25">
      <c r="A25" s="107">
        <f t="shared" si="3"/>
        <v>45901</v>
      </c>
      <c r="B25" s="86">
        <v>9</v>
      </c>
      <c r="C25" s="72">
        <f t="shared" si="4"/>
        <v>114657.43566530202</v>
      </c>
      <c r="D25" s="108">
        <f t="shared" si="0"/>
        <v>563.73</v>
      </c>
      <c r="E25" s="108">
        <f t="shared" si="5"/>
        <v>0</v>
      </c>
      <c r="F25" s="108">
        <f t="shared" si="2"/>
        <v>563.73</v>
      </c>
      <c r="G25" s="108">
        <f t="shared" si="1"/>
        <v>114657.43566530202</v>
      </c>
      <c r="N25" s="89"/>
      <c r="O25" s="89"/>
      <c r="P25" s="94"/>
    </row>
    <row r="26" spans="1:16" x14ac:dyDescent="0.25">
      <c r="A26" s="107">
        <f t="shared" si="3"/>
        <v>45931</v>
      </c>
      <c r="B26" s="86">
        <v>10</v>
      </c>
      <c r="C26" s="72">
        <f t="shared" si="4"/>
        <v>114657.43566530202</v>
      </c>
      <c r="D26" s="108">
        <f t="shared" si="0"/>
        <v>563.73</v>
      </c>
      <c r="E26" s="108">
        <f t="shared" si="5"/>
        <v>0</v>
      </c>
      <c r="F26" s="108">
        <f t="shared" si="2"/>
        <v>563.73</v>
      </c>
      <c r="G26" s="108">
        <f t="shared" si="1"/>
        <v>114657.43566530202</v>
      </c>
    </row>
    <row r="27" spans="1:16" x14ac:dyDescent="0.25">
      <c r="A27" s="107">
        <f t="shared" si="3"/>
        <v>45962</v>
      </c>
      <c r="B27" s="86">
        <v>11</v>
      </c>
      <c r="C27" s="72">
        <f t="shared" si="4"/>
        <v>114657.43566530202</v>
      </c>
      <c r="D27" s="108">
        <f t="shared" si="0"/>
        <v>563.73</v>
      </c>
      <c r="E27" s="108">
        <f t="shared" si="5"/>
        <v>0</v>
      </c>
      <c r="F27" s="108">
        <f t="shared" si="2"/>
        <v>563.73</v>
      </c>
      <c r="G27" s="108">
        <f t="shared" si="1"/>
        <v>114657.43566530202</v>
      </c>
    </row>
    <row r="28" spans="1:16" x14ac:dyDescent="0.25">
      <c r="A28" s="107">
        <f t="shared" si="3"/>
        <v>45992</v>
      </c>
      <c r="B28" s="86">
        <v>12</v>
      </c>
      <c r="C28" s="72">
        <f t="shared" si="4"/>
        <v>114657.43566530202</v>
      </c>
      <c r="D28" s="108">
        <f t="shared" si="0"/>
        <v>563.73</v>
      </c>
      <c r="E28" s="108">
        <f t="shared" si="5"/>
        <v>0</v>
      </c>
      <c r="F28" s="108">
        <f t="shared" si="2"/>
        <v>563.73</v>
      </c>
      <c r="G28" s="108">
        <f t="shared" si="1"/>
        <v>114657.43566530202</v>
      </c>
    </row>
    <row r="29" spans="1:16" x14ac:dyDescent="0.25">
      <c r="A29" s="107">
        <f t="shared" si="3"/>
        <v>46023</v>
      </c>
      <c r="B29" s="86">
        <v>13</v>
      </c>
      <c r="C29" s="72">
        <f t="shared" si="4"/>
        <v>114657.43566530202</v>
      </c>
      <c r="D29" s="108">
        <f t="shared" si="0"/>
        <v>563.73</v>
      </c>
      <c r="E29" s="108">
        <f t="shared" si="5"/>
        <v>0</v>
      </c>
      <c r="F29" s="108">
        <f t="shared" si="2"/>
        <v>563.73</v>
      </c>
      <c r="G29" s="108">
        <f t="shared" si="1"/>
        <v>114657.43566530202</v>
      </c>
    </row>
    <row r="30" spans="1:16" x14ac:dyDescent="0.25">
      <c r="A30" s="107">
        <f t="shared" si="3"/>
        <v>46054</v>
      </c>
      <c r="B30" s="86">
        <v>14</v>
      </c>
      <c r="C30" s="72">
        <f t="shared" si="4"/>
        <v>114657.43566530202</v>
      </c>
      <c r="D30" s="108">
        <f t="shared" si="0"/>
        <v>563.73</v>
      </c>
      <c r="E30" s="108">
        <f t="shared" si="5"/>
        <v>0</v>
      </c>
      <c r="F30" s="108">
        <f t="shared" si="2"/>
        <v>563.73</v>
      </c>
      <c r="G30" s="108">
        <f t="shared" si="1"/>
        <v>114657.43566530202</v>
      </c>
    </row>
    <row r="31" spans="1:16" x14ac:dyDescent="0.25">
      <c r="A31" s="107">
        <f t="shared" si="3"/>
        <v>46082</v>
      </c>
      <c r="B31" s="86">
        <v>15</v>
      </c>
      <c r="C31" s="72">
        <f t="shared" si="4"/>
        <v>114657.43566530202</v>
      </c>
      <c r="D31" s="108">
        <f t="shared" si="0"/>
        <v>563.73</v>
      </c>
      <c r="E31" s="108">
        <f t="shared" si="5"/>
        <v>0</v>
      </c>
      <c r="F31" s="108">
        <f t="shared" si="2"/>
        <v>563.73</v>
      </c>
      <c r="G31" s="108">
        <f t="shared" si="1"/>
        <v>114657.43566530202</v>
      </c>
    </row>
    <row r="32" spans="1:16" x14ac:dyDescent="0.25">
      <c r="A32" s="107">
        <f t="shared" si="3"/>
        <v>46113</v>
      </c>
      <c r="B32" s="86">
        <v>16</v>
      </c>
      <c r="C32" s="72">
        <f t="shared" si="4"/>
        <v>114657.43566530202</v>
      </c>
      <c r="D32" s="108">
        <f t="shared" si="0"/>
        <v>563.73</v>
      </c>
      <c r="E32" s="108">
        <f t="shared" si="5"/>
        <v>0</v>
      </c>
      <c r="F32" s="108">
        <f t="shared" si="2"/>
        <v>563.73</v>
      </c>
      <c r="G32" s="108">
        <f t="shared" si="1"/>
        <v>114657.43566530202</v>
      </c>
    </row>
    <row r="33" spans="1:7" x14ac:dyDescent="0.25">
      <c r="A33" s="107">
        <f t="shared" si="3"/>
        <v>46143</v>
      </c>
      <c r="B33" s="86">
        <v>17</v>
      </c>
      <c r="C33" s="72">
        <f t="shared" si="4"/>
        <v>114657.43566530202</v>
      </c>
      <c r="D33" s="108">
        <f t="shared" si="0"/>
        <v>563.73</v>
      </c>
      <c r="E33" s="108">
        <f t="shared" si="5"/>
        <v>0</v>
      </c>
      <c r="F33" s="108">
        <f t="shared" si="2"/>
        <v>563.73</v>
      </c>
      <c r="G33" s="108">
        <f t="shared" si="1"/>
        <v>114657.43566530202</v>
      </c>
    </row>
    <row r="34" spans="1:7" x14ac:dyDescent="0.25">
      <c r="A34" s="107">
        <f t="shared" si="3"/>
        <v>46174</v>
      </c>
      <c r="B34" s="86">
        <v>18</v>
      </c>
      <c r="C34" s="72">
        <f t="shared" si="4"/>
        <v>114657.43566530202</v>
      </c>
      <c r="D34" s="108">
        <f t="shared" si="0"/>
        <v>563.73</v>
      </c>
      <c r="E34" s="108">
        <f t="shared" si="5"/>
        <v>0</v>
      </c>
      <c r="F34" s="108">
        <f t="shared" si="2"/>
        <v>563.73</v>
      </c>
      <c r="G34" s="108">
        <f t="shared" si="1"/>
        <v>114657.43566530202</v>
      </c>
    </row>
    <row r="35" spans="1:7" x14ac:dyDescent="0.25">
      <c r="A35" s="107">
        <f t="shared" si="3"/>
        <v>46204</v>
      </c>
      <c r="B35" s="86">
        <v>19</v>
      </c>
      <c r="C35" s="72">
        <f t="shared" si="4"/>
        <v>114657.43566530202</v>
      </c>
      <c r="D35" s="108">
        <f t="shared" si="0"/>
        <v>563.73</v>
      </c>
      <c r="E35" s="108">
        <f t="shared" si="5"/>
        <v>0</v>
      </c>
      <c r="F35" s="108">
        <f t="shared" si="2"/>
        <v>563.73</v>
      </c>
      <c r="G35" s="108">
        <f t="shared" si="1"/>
        <v>114657.43566530202</v>
      </c>
    </row>
    <row r="36" spans="1:7" x14ac:dyDescent="0.25">
      <c r="A36" s="107">
        <f t="shared" si="3"/>
        <v>46235</v>
      </c>
      <c r="B36" s="86">
        <v>20</v>
      </c>
      <c r="C36" s="72">
        <f t="shared" si="4"/>
        <v>114657.43566530202</v>
      </c>
      <c r="D36" s="108">
        <f t="shared" si="0"/>
        <v>563.73</v>
      </c>
      <c r="E36" s="108">
        <f t="shared" si="5"/>
        <v>0</v>
      </c>
      <c r="F36" s="108">
        <f t="shared" si="2"/>
        <v>563.73</v>
      </c>
      <c r="G36" s="108">
        <f t="shared" si="1"/>
        <v>114657.43566530202</v>
      </c>
    </row>
    <row r="37" spans="1:7" x14ac:dyDescent="0.25">
      <c r="A37" s="107">
        <f t="shared" si="3"/>
        <v>46266</v>
      </c>
      <c r="B37" s="86">
        <v>21</v>
      </c>
      <c r="C37" s="72">
        <f t="shared" si="4"/>
        <v>114657.43566530202</v>
      </c>
      <c r="D37" s="108">
        <f t="shared" si="0"/>
        <v>563.73</v>
      </c>
      <c r="E37" s="108">
        <f t="shared" si="5"/>
        <v>0</v>
      </c>
      <c r="F37" s="108">
        <f t="shared" si="2"/>
        <v>563.73</v>
      </c>
      <c r="G37" s="108">
        <f t="shared" si="1"/>
        <v>114657.43566530202</v>
      </c>
    </row>
    <row r="38" spans="1:7" x14ac:dyDescent="0.25">
      <c r="A38" s="107">
        <f t="shared" si="3"/>
        <v>46296</v>
      </c>
      <c r="B38" s="86">
        <v>22</v>
      </c>
      <c r="C38" s="72">
        <f t="shared" si="4"/>
        <v>114657.43566530202</v>
      </c>
      <c r="D38" s="108">
        <f t="shared" si="0"/>
        <v>563.73</v>
      </c>
      <c r="E38" s="108">
        <f t="shared" si="5"/>
        <v>0</v>
      </c>
      <c r="F38" s="108">
        <f t="shared" si="2"/>
        <v>563.73</v>
      </c>
      <c r="G38" s="108">
        <f t="shared" si="1"/>
        <v>114657.43566530202</v>
      </c>
    </row>
    <row r="39" spans="1:7" x14ac:dyDescent="0.25">
      <c r="A39" s="107">
        <f t="shared" si="3"/>
        <v>46327</v>
      </c>
      <c r="B39" s="86">
        <v>23</v>
      </c>
      <c r="C39" s="72">
        <f t="shared" si="4"/>
        <v>114657.43566530202</v>
      </c>
      <c r="D39" s="108">
        <f t="shared" si="0"/>
        <v>563.73</v>
      </c>
      <c r="E39" s="108">
        <f t="shared" si="5"/>
        <v>0</v>
      </c>
      <c r="F39" s="108">
        <f t="shared" si="2"/>
        <v>563.73</v>
      </c>
      <c r="G39" s="108">
        <f t="shared" si="1"/>
        <v>114657.43566530202</v>
      </c>
    </row>
    <row r="40" spans="1:7" x14ac:dyDescent="0.25">
      <c r="A40" s="107">
        <f t="shared" si="3"/>
        <v>46357</v>
      </c>
      <c r="B40" s="86">
        <v>24</v>
      </c>
      <c r="C40" s="72">
        <f t="shared" si="4"/>
        <v>114657.43566530202</v>
      </c>
      <c r="D40" s="108">
        <f t="shared" si="0"/>
        <v>563.73</v>
      </c>
      <c r="E40" s="108">
        <f t="shared" si="5"/>
        <v>0</v>
      </c>
      <c r="F40" s="108">
        <f t="shared" si="2"/>
        <v>563.73</v>
      </c>
      <c r="G40" s="108">
        <f t="shared" si="1"/>
        <v>114657.43566530202</v>
      </c>
    </row>
    <row r="41" spans="1:7" x14ac:dyDescent="0.25">
      <c r="A41" s="107">
        <f t="shared" si="3"/>
        <v>46388</v>
      </c>
      <c r="B41" s="86">
        <v>25</v>
      </c>
      <c r="C41" s="72">
        <f t="shared" si="4"/>
        <v>114657.43566530202</v>
      </c>
      <c r="D41" s="108">
        <f t="shared" si="0"/>
        <v>563.73</v>
      </c>
      <c r="E41" s="108">
        <f t="shared" si="5"/>
        <v>0</v>
      </c>
      <c r="F41" s="108">
        <f t="shared" si="2"/>
        <v>563.73</v>
      </c>
      <c r="G41" s="108">
        <f t="shared" si="1"/>
        <v>114657.43566530202</v>
      </c>
    </row>
    <row r="42" spans="1:7" x14ac:dyDescent="0.25">
      <c r="A42" s="107">
        <f t="shared" si="3"/>
        <v>46419</v>
      </c>
      <c r="B42" s="86">
        <v>26</v>
      </c>
      <c r="C42" s="72">
        <f t="shared" si="4"/>
        <v>114657.43566530202</v>
      </c>
      <c r="D42" s="108">
        <f t="shared" si="0"/>
        <v>563.73</v>
      </c>
      <c r="E42" s="108">
        <f t="shared" si="5"/>
        <v>0</v>
      </c>
      <c r="F42" s="108">
        <f t="shared" si="2"/>
        <v>563.73</v>
      </c>
      <c r="G42" s="108">
        <f t="shared" si="1"/>
        <v>114657.43566530202</v>
      </c>
    </row>
    <row r="43" spans="1:7" x14ac:dyDescent="0.25">
      <c r="A43" s="107">
        <f t="shared" si="3"/>
        <v>46447</v>
      </c>
      <c r="B43" s="86">
        <v>27</v>
      </c>
      <c r="C43" s="72">
        <f t="shared" si="4"/>
        <v>114657.43566530202</v>
      </c>
      <c r="D43" s="108">
        <f t="shared" si="0"/>
        <v>563.73</v>
      </c>
      <c r="E43" s="108">
        <f t="shared" si="5"/>
        <v>0</v>
      </c>
      <c r="F43" s="108">
        <f t="shared" si="2"/>
        <v>563.73</v>
      </c>
      <c r="G43" s="108">
        <f t="shared" si="1"/>
        <v>114657.43566530202</v>
      </c>
    </row>
    <row r="44" spans="1:7" x14ac:dyDescent="0.25">
      <c r="A44" s="107">
        <f t="shared" si="3"/>
        <v>46478</v>
      </c>
      <c r="B44" s="86">
        <v>28</v>
      </c>
      <c r="C44" s="72">
        <f t="shared" si="4"/>
        <v>114657.43566530202</v>
      </c>
      <c r="D44" s="108">
        <f t="shared" si="0"/>
        <v>563.73</v>
      </c>
      <c r="E44" s="108">
        <f t="shared" si="5"/>
        <v>0</v>
      </c>
      <c r="F44" s="108">
        <f t="shared" si="2"/>
        <v>563.73</v>
      </c>
      <c r="G44" s="108">
        <f t="shared" si="1"/>
        <v>114657.43566530202</v>
      </c>
    </row>
    <row r="45" spans="1:7" x14ac:dyDescent="0.25">
      <c r="A45" s="107">
        <f t="shared" si="3"/>
        <v>46508</v>
      </c>
      <c r="B45" s="86">
        <v>29</v>
      </c>
      <c r="C45" s="72">
        <f t="shared" si="4"/>
        <v>114657.43566530202</v>
      </c>
      <c r="D45" s="108">
        <f t="shared" si="0"/>
        <v>563.73</v>
      </c>
      <c r="E45" s="108">
        <f t="shared" si="5"/>
        <v>0</v>
      </c>
      <c r="F45" s="108">
        <f t="shared" si="2"/>
        <v>563.73</v>
      </c>
      <c r="G45" s="108">
        <f t="shared" si="1"/>
        <v>114657.43566530202</v>
      </c>
    </row>
    <row r="46" spans="1:7" x14ac:dyDescent="0.25">
      <c r="A46" s="107">
        <f t="shared" si="3"/>
        <v>46539</v>
      </c>
      <c r="B46" s="86">
        <v>30</v>
      </c>
      <c r="C46" s="72">
        <f t="shared" si="4"/>
        <v>114657.43566530202</v>
      </c>
      <c r="D46" s="108">
        <f t="shared" si="0"/>
        <v>563.73</v>
      </c>
      <c r="E46" s="108">
        <f t="shared" si="5"/>
        <v>0</v>
      </c>
      <c r="F46" s="108">
        <f t="shared" si="2"/>
        <v>563.73</v>
      </c>
      <c r="G46" s="108">
        <f t="shared" si="1"/>
        <v>114657.43566530202</v>
      </c>
    </row>
    <row r="47" spans="1:7" x14ac:dyDescent="0.25">
      <c r="A47" s="107">
        <f t="shared" si="3"/>
        <v>46569</v>
      </c>
      <c r="B47" s="86">
        <v>31</v>
      </c>
      <c r="C47" s="72">
        <f t="shared" si="4"/>
        <v>114657.43566530202</v>
      </c>
      <c r="D47" s="108">
        <f t="shared" si="0"/>
        <v>563.73</v>
      </c>
      <c r="E47" s="108">
        <f t="shared" si="5"/>
        <v>0</v>
      </c>
      <c r="F47" s="108">
        <f t="shared" si="2"/>
        <v>563.73</v>
      </c>
      <c r="G47" s="108">
        <f t="shared" si="1"/>
        <v>114657.43566530202</v>
      </c>
    </row>
    <row r="48" spans="1:7" x14ac:dyDescent="0.25">
      <c r="A48" s="107">
        <f t="shared" si="3"/>
        <v>46600</v>
      </c>
      <c r="B48" s="86">
        <v>32</v>
      </c>
      <c r="C48" s="72">
        <f t="shared" si="4"/>
        <v>114657.43566530202</v>
      </c>
      <c r="D48" s="108">
        <f t="shared" si="0"/>
        <v>563.73</v>
      </c>
      <c r="E48" s="108">
        <f t="shared" si="5"/>
        <v>0</v>
      </c>
      <c r="F48" s="108">
        <f t="shared" si="2"/>
        <v>563.73</v>
      </c>
      <c r="G48" s="108">
        <f t="shared" si="1"/>
        <v>114657.43566530202</v>
      </c>
    </row>
    <row r="49" spans="1:7" x14ac:dyDescent="0.25">
      <c r="A49" s="107">
        <f t="shared" si="3"/>
        <v>46631</v>
      </c>
      <c r="B49" s="86">
        <v>33</v>
      </c>
      <c r="C49" s="72">
        <f t="shared" si="4"/>
        <v>114657.43566530202</v>
      </c>
      <c r="D49" s="108">
        <f t="shared" si="0"/>
        <v>563.73</v>
      </c>
      <c r="E49" s="108">
        <f t="shared" si="5"/>
        <v>0</v>
      </c>
      <c r="F49" s="108">
        <f t="shared" si="2"/>
        <v>563.73</v>
      </c>
      <c r="G49" s="108">
        <f t="shared" si="1"/>
        <v>114657.43566530202</v>
      </c>
    </row>
    <row r="50" spans="1:7" x14ac:dyDescent="0.25">
      <c r="A50" s="107">
        <f t="shared" si="3"/>
        <v>46661</v>
      </c>
      <c r="B50" s="86">
        <v>34</v>
      </c>
      <c r="C50" s="72">
        <f t="shared" si="4"/>
        <v>114657.43566530202</v>
      </c>
      <c r="D50" s="108">
        <f t="shared" si="0"/>
        <v>563.73</v>
      </c>
      <c r="E50" s="108">
        <f t="shared" si="5"/>
        <v>0</v>
      </c>
      <c r="F50" s="108">
        <f t="shared" si="2"/>
        <v>563.73</v>
      </c>
      <c r="G50" s="108">
        <f t="shared" si="1"/>
        <v>114657.43566530202</v>
      </c>
    </row>
    <row r="51" spans="1:7" x14ac:dyDescent="0.25">
      <c r="A51" s="107">
        <f t="shared" si="3"/>
        <v>46692</v>
      </c>
      <c r="B51" s="86">
        <v>35</v>
      </c>
      <c r="C51" s="72">
        <f t="shared" si="4"/>
        <v>114657.43566530202</v>
      </c>
      <c r="D51" s="108">
        <f t="shared" si="0"/>
        <v>563.73</v>
      </c>
      <c r="E51" s="108">
        <f t="shared" si="5"/>
        <v>0</v>
      </c>
      <c r="F51" s="108">
        <f t="shared" si="2"/>
        <v>563.73</v>
      </c>
      <c r="G51" s="108">
        <f t="shared" si="1"/>
        <v>114657.43566530202</v>
      </c>
    </row>
    <row r="52" spans="1:7" x14ac:dyDescent="0.25">
      <c r="A52" s="107">
        <f t="shared" si="3"/>
        <v>46722</v>
      </c>
      <c r="B52" s="86">
        <v>36</v>
      </c>
      <c r="C52" s="72">
        <f t="shared" si="4"/>
        <v>114657.43566530202</v>
      </c>
      <c r="D52" s="108">
        <f t="shared" si="0"/>
        <v>563.73</v>
      </c>
      <c r="E52" s="108">
        <f t="shared" si="5"/>
        <v>0</v>
      </c>
      <c r="F52" s="108">
        <f t="shared" si="2"/>
        <v>563.73</v>
      </c>
      <c r="G52" s="108">
        <f t="shared" si="1"/>
        <v>114657.43566530202</v>
      </c>
    </row>
    <row r="53" spans="1:7" x14ac:dyDescent="0.25">
      <c r="A53" s="107">
        <f t="shared" si="3"/>
        <v>46753</v>
      </c>
      <c r="B53" s="86">
        <v>37</v>
      </c>
      <c r="C53" s="72">
        <f t="shared" si="4"/>
        <v>114657.43566530202</v>
      </c>
      <c r="D53" s="108">
        <f t="shared" si="0"/>
        <v>563.73</v>
      </c>
      <c r="E53" s="108">
        <f t="shared" si="5"/>
        <v>0</v>
      </c>
      <c r="F53" s="108">
        <f t="shared" si="2"/>
        <v>563.73</v>
      </c>
      <c r="G53" s="108">
        <f t="shared" si="1"/>
        <v>114657.43566530202</v>
      </c>
    </row>
    <row r="54" spans="1:7" x14ac:dyDescent="0.25">
      <c r="A54" s="107">
        <f t="shared" si="3"/>
        <v>46784</v>
      </c>
      <c r="B54" s="86">
        <v>38</v>
      </c>
      <c r="C54" s="72">
        <f t="shared" si="4"/>
        <v>114657.43566530202</v>
      </c>
      <c r="D54" s="108">
        <f t="shared" si="0"/>
        <v>563.73</v>
      </c>
      <c r="E54" s="108">
        <f t="shared" si="5"/>
        <v>0</v>
      </c>
      <c r="F54" s="108">
        <f t="shared" si="2"/>
        <v>563.73</v>
      </c>
      <c r="G54" s="108">
        <f t="shared" si="1"/>
        <v>114657.43566530202</v>
      </c>
    </row>
    <row r="55" spans="1:7" x14ac:dyDescent="0.25">
      <c r="A55" s="107">
        <f t="shared" si="3"/>
        <v>46813</v>
      </c>
      <c r="B55" s="86">
        <v>39</v>
      </c>
      <c r="C55" s="72">
        <f t="shared" si="4"/>
        <v>114657.43566530202</v>
      </c>
      <c r="D55" s="108">
        <f t="shared" si="0"/>
        <v>563.73</v>
      </c>
      <c r="E55" s="108">
        <f t="shared" si="5"/>
        <v>0</v>
      </c>
      <c r="F55" s="108">
        <f t="shared" si="2"/>
        <v>563.73</v>
      </c>
      <c r="G55" s="108">
        <f t="shared" si="1"/>
        <v>114657.43566530202</v>
      </c>
    </row>
    <row r="56" spans="1:7" x14ac:dyDescent="0.25">
      <c r="A56" s="107">
        <f t="shared" si="3"/>
        <v>46844</v>
      </c>
      <c r="B56" s="86">
        <v>40</v>
      </c>
      <c r="C56" s="72">
        <f t="shared" si="4"/>
        <v>114657.43566530202</v>
      </c>
      <c r="D56" s="108">
        <f t="shared" si="0"/>
        <v>563.73</v>
      </c>
      <c r="E56" s="108">
        <f t="shared" si="5"/>
        <v>0</v>
      </c>
      <c r="F56" s="108">
        <f t="shared" si="2"/>
        <v>563.73</v>
      </c>
      <c r="G56" s="108">
        <f t="shared" si="1"/>
        <v>114657.43566530202</v>
      </c>
    </row>
    <row r="57" spans="1:7" x14ac:dyDescent="0.25">
      <c r="A57" s="107">
        <f t="shared" si="3"/>
        <v>46874</v>
      </c>
      <c r="B57" s="86">
        <v>41</v>
      </c>
      <c r="C57" s="72">
        <f t="shared" si="4"/>
        <v>114657.43566530202</v>
      </c>
      <c r="D57" s="108">
        <f t="shared" si="0"/>
        <v>563.73</v>
      </c>
      <c r="E57" s="108">
        <f t="shared" si="5"/>
        <v>0</v>
      </c>
      <c r="F57" s="108">
        <f t="shared" si="2"/>
        <v>563.73</v>
      </c>
      <c r="G57" s="108">
        <f t="shared" si="1"/>
        <v>114657.43566530202</v>
      </c>
    </row>
    <row r="58" spans="1:7" x14ac:dyDescent="0.25">
      <c r="A58" s="107">
        <f t="shared" si="3"/>
        <v>46905</v>
      </c>
      <c r="B58" s="86">
        <v>42</v>
      </c>
      <c r="C58" s="72">
        <f t="shared" si="4"/>
        <v>114657.43566530202</v>
      </c>
      <c r="D58" s="108">
        <f t="shared" si="0"/>
        <v>563.73</v>
      </c>
      <c r="E58" s="108">
        <f t="shared" si="5"/>
        <v>0</v>
      </c>
      <c r="F58" s="108">
        <f t="shared" si="2"/>
        <v>563.73</v>
      </c>
      <c r="G58" s="108">
        <f t="shared" si="1"/>
        <v>114657.43566530202</v>
      </c>
    </row>
    <row r="59" spans="1:7" x14ac:dyDescent="0.25">
      <c r="A59" s="107">
        <f t="shared" si="3"/>
        <v>46935</v>
      </c>
      <c r="B59" s="86">
        <v>43</v>
      </c>
      <c r="C59" s="72">
        <f t="shared" si="4"/>
        <v>114657.43566530202</v>
      </c>
      <c r="D59" s="108">
        <f t="shared" si="0"/>
        <v>563.73</v>
      </c>
      <c r="E59" s="108">
        <f t="shared" si="5"/>
        <v>0</v>
      </c>
      <c r="F59" s="108">
        <f t="shared" si="2"/>
        <v>563.73</v>
      </c>
      <c r="G59" s="108">
        <f t="shared" si="1"/>
        <v>114657.43566530202</v>
      </c>
    </row>
    <row r="60" spans="1:7" x14ac:dyDescent="0.25">
      <c r="A60" s="107">
        <f t="shared" si="3"/>
        <v>46966</v>
      </c>
      <c r="B60" s="86">
        <v>44</v>
      </c>
      <c r="C60" s="72">
        <f t="shared" si="4"/>
        <v>114657.43566530202</v>
      </c>
      <c r="D60" s="108">
        <f t="shared" si="0"/>
        <v>563.73</v>
      </c>
      <c r="E60" s="108">
        <f t="shared" si="5"/>
        <v>0</v>
      </c>
      <c r="F60" s="108">
        <f t="shared" si="2"/>
        <v>563.73</v>
      </c>
      <c r="G60" s="108">
        <f t="shared" si="1"/>
        <v>114657.43566530202</v>
      </c>
    </row>
    <row r="61" spans="1:7" x14ac:dyDescent="0.25">
      <c r="A61" s="107">
        <f t="shared" si="3"/>
        <v>46997</v>
      </c>
      <c r="B61" s="86">
        <v>45</v>
      </c>
      <c r="C61" s="72">
        <f t="shared" si="4"/>
        <v>114657.43566530202</v>
      </c>
      <c r="D61" s="108">
        <f t="shared" si="0"/>
        <v>563.73</v>
      </c>
      <c r="E61" s="108">
        <f t="shared" si="5"/>
        <v>0</v>
      </c>
      <c r="F61" s="108">
        <f t="shared" si="2"/>
        <v>563.73</v>
      </c>
      <c r="G61" s="108">
        <f t="shared" si="1"/>
        <v>114657.43566530202</v>
      </c>
    </row>
    <row r="62" spans="1:7" x14ac:dyDescent="0.25">
      <c r="A62" s="107">
        <f t="shared" si="3"/>
        <v>47027</v>
      </c>
      <c r="B62" s="86">
        <v>46</v>
      </c>
      <c r="C62" s="72">
        <f t="shared" si="4"/>
        <v>114657.43566530202</v>
      </c>
      <c r="D62" s="108">
        <f t="shared" si="0"/>
        <v>563.73</v>
      </c>
      <c r="E62" s="108">
        <f t="shared" si="5"/>
        <v>0</v>
      </c>
      <c r="F62" s="108">
        <f t="shared" si="2"/>
        <v>563.73</v>
      </c>
      <c r="G62" s="108">
        <f t="shared" si="1"/>
        <v>114657.43566530202</v>
      </c>
    </row>
    <row r="63" spans="1:7" x14ac:dyDescent="0.25">
      <c r="A63" s="107">
        <f t="shared" si="3"/>
        <v>47058</v>
      </c>
      <c r="B63" s="86">
        <v>47</v>
      </c>
      <c r="C63" s="72">
        <f t="shared" si="4"/>
        <v>114657.43566530202</v>
      </c>
      <c r="D63" s="108">
        <f t="shared" si="0"/>
        <v>563.73</v>
      </c>
      <c r="E63" s="108">
        <f t="shared" si="5"/>
        <v>0</v>
      </c>
      <c r="F63" s="108">
        <f t="shared" si="2"/>
        <v>563.73</v>
      </c>
      <c r="G63" s="108">
        <f t="shared" si="1"/>
        <v>114657.43566530202</v>
      </c>
    </row>
    <row r="64" spans="1:7" x14ac:dyDescent="0.25">
      <c r="A64" s="107">
        <f t="shared" si="3"/>
        <v>47088</v>
      </c>
      <c r="B64" s="86">
        <v>48</v>
      </c>
      <c r="C64" s="72">
        <f t="shared" si="4"/>
        <v>114657.43566530202</v>
      </c>
      <c r="D64" s="108">
        <f t="shared" si="0"/>
        <v>563.73</v>
      </c>
      <c r="E64" s="108">
        <f t="shared" si="5"/>
        <v>0</v>
      </c>
      <c r="F64" s="108">
        <f t="shared" si="2"/>
        <v>563.73</v>
      </c>
      <c r="G64" s="108">
        <f t="shared" si="1"/>
        <v>114657.43566530202</v>
      </c>
    </row>
    <row r="65" spans="1:7" x14ac:dyDescent="0.25">
      <c r="A65" s="107">
        <f t="shared" si="3"/>
        <v>47119</v>
      </c>
      <c r="B65" s="86">
        <v>49</v>
      </c>
      <c r="C65" s="72">
        <f t="shared" si="4"/>
        <v>114657.43566530202</v>
      </c>
      <c r="D65" s="108">
        <f t="shared" si="0"/>
        <v>563.73</v>
      </c>
      <c r="E65" s="108">
        <f t="shared" si="5"/>
        <v>0</v>
      </c>
      <c r="F65" s="108">
        <f t="shared" si="2"/>
        <v>563.73</v>
      </c>
      <c r="G65" s="108">
        <f t="shared" si="1"/>
        <v>114657.43566530202</v>
      </c>
    </row>
    <row r="66" spans="1:7" x14ac:dyDescent="0.25">
      <c r="A66" s="107">
        <f t="shared" si="3"/>
        <v>47150</v>
      </c>
      <c r="B66" s="86">
        <v>50</v>
      </c>
      <c r="C66" s="72">
        <f t="shared" si="4"/>
        <v>114657.43566530202</v>
      </c>
      <c r="D66" s="108">
        <f t="shared" si="0"/>
        <v>563.73</v>
      </c>
      <c r="E66" s="108">
        <f t="shared" si="5"/>
        <v>0</v>
      </c>
      <c r="F66" s="108">
        <f t="shared" si="2"/>
        <v>563.73</v>
      </c>
      <c r="G66" s="108">
        <f t="shared" si="1"/>
        <v>114657.43566530202</v>
      </c>
    </row>
    <row r="67" spans="1:7" x14ac:dyDescent="0.25">
      <c r="A67" s="107">
        <f t="shared" si="3"/>
        <v>47178</v>
      </c>
      <c r="B67" s="86">
        <v>51</v>
      </c>
      <c r="C67" s="72">
        <f t="shared" si="4"/>
        <v>114657.43566530202</v>
      </c>
      <c r="D67" s="108">
        <f t="shared" si="0"/>
        <v>563.73</v>
      </c>
      <c r="E67" s="108">
        <f t="shared" si="5"/>
        <v>0</v>
      </c>
      <c r="F67" s="108">
        <f t="shared" si="2"/>
        <v>563.73</v>
      </c>
      <c r="G67" s="108">
        <f t="shared" si="1"/>
        <v>114657.43566530202</v>
      </c>
    </row>
    <row r="68" spans="1:7" x14ac:dyDescent="0.25">
      <c r="A68" s="107">
        <f t="shared" si="3"/>
        <v>47209</v>
      </c>
      <c r="B68" s="86">
        <v>52</v>
      </c>
      <c r="C68" s="72">
        <f t="shared" si="4"/>
        <v>114657.43566530202</v>
      </c>
      <c r="D68" s="108">
        <f t="shared" si="0"/>
        <v>563.73</v>
      </c>
      <c r="E68" s="108">
        <f t="shared" si="5"/>
        <v>0</v>
      </c>
      <c r="F68" s="108">
        <f t="shared" si="2"/>
        <v>563.73</v>
      </c>
      <c r="G68" s="108">
        <f t="shared" si="1"/>
        <v>114657.43566530202</v>
      </c>
    </row>
    <row r="69" spans="1:7" x14ac:dyDescent="0.25">
      <c r="A69" s="107">
        <f t="shared" si="3"/>
        <v>47239</v>
      </c>
      <c r="B69" s="86">
        <v>53</v>
      </c>
      <c r="C69" s="72">
        <f t="shared" si="4"/>
        <v>114657.43566530202</v>
      </c>
      <c r="D69" s="108">
        <f t="shared" si="0"/>
        <v>563.73</v>
      </c>
      <c r="E69" s="108">
        <f t="shared" si="5"/>
        <v>0</v>
      </c>
      <c r="F69" s="108">
        <f t="shared" si="2"/>
        <v>563.73</v>
      </c>
      <c r="G69" s="108">
        <f t="shared" si="1"/>
        <v>114657.43566530202</v>
      </c>
    </row>
    <row r="70" spans="1:7" x14ac:dyDescent="0.25">
      <c r="A70" s="107">
        <f t="shared" si="3"/>
        <v>47270</v>
      </c>
      <c r="B70" s="86">
        <v>54</v>
      </c>
      <c r="C70" s="72">
        <f t="shared" si="4"/>
        <v>114657.43566530202</v>
      </c>
      <c r="D70" s="108">
        <f t="shared" si="0"/>
        <v>563.73</v>
      </c>
      <c r="E70" s="108">
        <f t="shared" si="5"/>
        <v>0</v>
      </c>
      <c r="F70" s="108">
        <f t="shared" si="2"/>
        <v>563.73</v>
      </c>
      <c r="G70" s="108">
        <f t="shared" si="1"/>
        <v>114657.43566530202</v>
      </c>
    </row>
    <row r="71" spans="1:7" x14ac:dyDescent="0.25">
      <c r="A71" s="107">
        <f t="shared" si="3"/>
        <v>47300</v>
      </c>
      <c r="B71" s="86">
        <v>55</v>
      </c>
      <c r="C71" s="72">
        <f t="shared" si="4"/>
        <v>114657.43566530202</v>
      </c>
      <c r="D71" s="108">
        <f t="shared" si="0"/>
        <v>563.73</v>
      </c>
      <c r="E71" s="108">
        <f t="shared" si="5"/>
        <v>0</v>
      </c>
      <c r="F71" s="108">
        <f t="shared" si="2"/>
        <v>563.73</v>
      </c>
      <c r="G71" s="108">
        <f t="shared" si="1"/>
        <v>114657.43566530202</v>
      </c>
    </row>
    <row r="72" spans="1:7" x14ac:dyDescent="0.25">
      <c r="A72" s="107">
        <f t="shared" si="3"/>
        <v>47331</v>
      </c>
      <c r="B72" s="86">
        <v>56</v>
      </c>
      <c r="C72" s="72">
        <f t="shared" si="4"/>
        <v>114657.43566530202</v>
      </c>
      <c r="D72" s="108">
        <f t="shared" si="0"/>
        <v>563.73</v>
      </c>
      <c r="E72" s="108">
        <f t="shared" si="5"/>
        <v>0</v>
      </c>
      <c r="F72" s="108">
        <f t="shared" si="2"/>
        <v>563.73</v>
      </c>
      <c r="G72" s="108">
        <f t="shared" si="1"/>
        <v>114657.43566530202</v>
      </c>
    </row>
    <row r="73" spans="1:7" x14ac:dyDescent="0.25">
      <c r="A73" s="107">
        <f t="shared" si="3"/>
        <v>47362</v>
      </c>
      <c r="B73" s="86">
        <v>57</v>
      </c>
      <c r="C73" s="72">
        <f t="shared" si="4"/>
        <v>114657.43566530202</v>
      </c>
      <c r="D73" s="108">
        <f t="shared" si="0"/>
        <v>563.73</v>
      </c>
      <c r="E73" s="108">
        <f t="shared" si="5"/>
        <v>0</v>
      </c>
      <c r="F73" s="108">
        <f t="shared" si="2"/>
        <v>563.73</v>
      </c>
      <c r="G73" s="108">
        <f t="shared" si="1"/>
        <v>114657.43566530202</v>
      </c>
    </row>
    <row r="74" spans="1:7" x14ac:dyDescent="0.25">
      <c r="A74" s="107">
        <f t="shared" si="3"/>
        <v>47392</v>
      </c>
      <c r="B74" s="86">
        <v>58</v>
      </c>
      <c r="C74" s="72">
        <f t="shared" si="4"/>
        <v>114657.43566530202</v>
      </c>
      <c r="D74" s="108">
        <f t="shared" si="0"/>
        <v>563.73</v>
      </c>
      <c r="E74" s="108">
        <f t="shared" si="5"/>
        <v>0</v>
      </c>
      <c r="F74" s="108">
        <f t="shared" si="2"/>
        <v>563.73</v>
      </c>
      <c r="G74" s="108">
        <f t="shared" si="1"/>
        <v>114657.43566530202</v>
      </c>
    </row>
    <row r="75" spans="1:7" x14ac:dyDescent="0.25">
      <c r="A75" s="107">
        <f t="shared" si="3"/>
        <v>47423</v>
      </c>
      <c r="B75" s="86">
        <v>59</v>
      </c>
      <c r="C75" s="72">
        <f t="shared" si="4"/>
        <v>114657.43566530202</v>
      </c>
      <c r="D75" s="108">
        <f t="shared" si="0"/>
        <v>563.73</v>
      </c>
      <c r="E75" s="108">
        <f t="shared" si="5"/>
        <v>0</v>
      </c>
      <c r="F75" s="108">
        <f t="shared" si="2"/>
        <v>563.73</v>
      </c>
      <c r="G75" s="108">
        <f t="shared" si="1"/>
        <v>114657.43566530202</v>
      </c>
    </row>
    <row r="76" spans="1:7" x14ac:dyDescent="0.25">
      <c r="A76" s="107">
        <f t="shared" si="3"/>
        <v>47453</v>
      </c>
      <c r="B76" s="86">
        <v>60</v>
      </c>
      <c r="C76" s="72">
        <f>G75</f>
        <v>114657.43566530202</v>
      </c>
      <c r="D76" s="108">
        <f>ROUND(C76*$E$13/12,2)</f>
        <v>563.73</v>
      </c>
      <c r="E76" s="108">
        <f>F76-D76</f>
        <v>0</v>
      </c>
      <c r="F76" s="108">
        <f t="shared" si="2"/>
        <v>563.73</v>
      </c>
      <c r="G76" s="108">
        <f>C76-E76</f>
        <v>114657.43566530202</v>
      </c>
    </row>
    <row r="77" spans="1:7" x14ac:dyDescent="0.25">
      <c r="A77" s="107">
        <f t="shared" si="3"/>
        <v>47484</v>
      </c>
      <c r="B77" s="86">
        <v>61</v>
      </c>
      <c r="C77" s="72">
        <f t="shared" ref="C77:C104" si="6">G76</f>
        <v>114657.43566530202</v>
      </c>
      <c r="D77" s="108">
        <f t="shared" ref="D77:D104" si="7">ROUND(C77*$E$13/12,2)</f>
        <v>563.73</v>
      </c>
      <c r="E77" s="108">
        <f t="shared" ref="E77:E104" si="8">F77-D77</f>
        <v>0</v>
      </c>
      <c r="F77" s="108">
        <f t="shared" si="2"/>
        <v>563.73</v>
      </c>
      <c r="G77" s="108">
        <f t="shared" ref="G77:G104" si="9">C77-E77</f>
        <v>114657.43566530202</v>
      </c>
    </row>
    <row r="78" spans="1:7" x14ac:dyDescent="0.25">
      <c r="A78" s="107">
        <f t="shared" si="3"/>
        <v>47515</v>
      </c>
      <c r="B78" s="86">
        <v>62</v>
      </c>
      <c r="C78" s="72">
        <f t="shared" si="6"/>
        <v>114657.43566530202</v>
      </c>
      <c r="D78" s="108">
        <f t="shared" si="7"/>
        <v>563.73</v>
      </c>
      <c r="E78" s="108">
        <f t="shared" si="8"/>
        <v>0</v>
      </c>
      <c r="F78" s="108">
        <f t="shared" si="2"/>
        <v>563.73</v>
      </c>
      <c r="G78" s="108">
        <f t="shared" si="9"/>
        <v>114657.43566530202</v>
      </c>
    </row>
    <row r="79" spans="1:7" x14ac:dyDescent="0.25">
      <c r="A79" s="107">
        <f t="shared" si="3"/>
        <v>47543</v>
      </c>
      <c r="B79" s="86">
        <v>63</v>
      </c>
      <c r="C79" s="72">
        <f t="shared" si="6"/>
        <v>114657.43566530202</v>
      </c>
      <c r="D79" s="108">
        <f t="shared" si="7"/>
        <v>563.73</v>
      </c>
      <c r="E79" s="108">
        <f t="shared" si="8"/>
        <v>0</v>
      </c>
      <c r="F79" s="108">
        <f t="shared" si="2"/>
        <v>563.73</v>
      </c>
      <c r="G79" s="108">
        <f t="shared" si="9"/>
        <v>114657.43566530202</v>
      </c>
    </row>
    <row r="80" spans="1:7" x14ac:dyDescent="0.25">
      <c r="A80" s="107">
        <f t="shared" si="3"/>
        <v>47574</v>
      </c>
      <c r="B80" s="86">
        <v>64</v>
      </c>
      <c r="C80" s="72">
        <f t="shared" si="6"/>
        <v>114657.43566530202</v>
      </c>
      <c r="D80" s="108">
        <f t="shared" si="7"/>
        <v>563.73</v>
      </c>
      <c r="E80" s="108">
        <f t="shared" si="8"/>
        <v>0</v>
      </c>
      <c r="F80" s="108">
        <f t="shared" si="2"/>
        <v>563.73</v>
      </c>
      <c r="G80" s="108">
        <f t="shared" si="9"/>
        <v>114657.43566530202</v>
      </c>
    </row>
    <row r="81" spans="1:7" x14ac:dyDescent="0.25">
      <c r="A81" s="107">
        <f t="shared" si="3"/>
        <v>47604</v>
      </c>
      <c r="B81" s="86">
        <v>65</v>
      </c>
      <c r="C81" s="72">
        <f t="shared" si="6"/>
        <v>114657.43566530202</v>
      </c>
      <c r="D81" s="108">
        <f t="shared" si="7"/>
        <v>563.73</v>
      </c>
      <c r="E81" s="108">
        <f t="shared" si="8"/>
        <v>0</v>
      </c>
      <c r="F81" s="108">
        <f t="shared" si="2"/>
        <v>563.73</v>
      </c>
      <c r="G81" s="108">
        <f t="shared" si="9"/>
        <v>114657.43566530202</v>
      </c>
    </row>
    <row r="82" spans="1:7" x14ac:dyDescent="0.25">
      <c r="A82" s="107">
        <f t="shared" si="3"/>
        <v>47635</v>
      </c>
      <c r="B82" s="86">
        <v>66</v>
      </c>
      <c r="C82" s="72">
        <f t="shared" si="6"/>
        <v>114657.43566530202</v>
      </c>
      <c r="D82" s="108">
        <f t="shared" si="7"/>
        <v>563.73</v>
      </c>
      <c r="E82" s="108">
        <f t="shared" si="8"/>
        <v>0</v>
      </c>
      <c r="F82" s="108">
        <f t="shared" si="2"/>
        <v>563.73</v>
      </c>
      <c r="G82" s="108">
        <f t="shared" si="9"/>
        <v>114657.43566530202</v>
      </c>
    </row>
    <row r="83" spans="1:7" x14ac:dyDescent="0.25">
      <c r="A83" s="107">
        <f t="shared" si="3"/>
        <v>47665</v>
      </c>
      <c r="B83" s="86">
        <v>67</v>
      </c>
      <c r="C83" s="72">
        <f t="shared" si="6"/>
        <v>114657.43566530202</v>
      </c>
      <c r="D83" s="108">
        <f t="shared" si="7"/>
        <v>563.73</v>
      </c>
      <c r="E83" s="108">
        <f t="shared" si="8"/>
        <v>0</v>
      </c>
      <c r="F83" s="108">
        <f t="shared" ref="F83:F104" si="10">F82</f>
        <v>563.73</v>
      </c>
      <c r="G83" s="108">
        <f t="shared" si="9"/>
        <v>114657.43566530202</v>
      </c>
    </row>
    <row r="84" spans="1:7" x14ac:dyDescent="0.25">
      <c r="A84" s="107">
        <f t="shared" ref="A84:A104" si="11">EDATE(A83,1)</f>
        <v>47696</v>
      </c>
      <c r="B84" s="86">
        <v>68</v>
      </c>
      <c r="C84" s="72">
        <f t="shared" si="6"/>
        <v>114657.43566530202</v>
      </c>
      <c r="D84" s="108">
        <f t="shared" si="7"/>
        <v>563.73</v>
      </c>
      <c r="E84" s="108">
        <f t="shared" si="8"/>
        <v>0</v>
      </c>
      <c r="F84" s="108">
        <f t="shared" si="10"/>
        <v>563.73</v>
      </c>
      <c r="G84" s="108">
        <f t="shared" si="9"/>
        <v>114657.43566530202</v>
      </c>
    </row>
    <row r="85" spans="1:7" x14ac:dyDescent="0.25">
      <c r="A85" s="107">
        <f t="shared" si="11"/>
        <v>47727</v>
      </c>
      <c r="B85" s="86">
        <v>69</v>
      </c>
      <c r="C85" s="72">
        <f t="shared" si="6"/>
        <v>114657.43566530202</v>
      </c>
      <c r="D85" s="108">
        <f t="shared" si="7"/>
        <v>563.73</v>
      </c>
      <c r="E85" s="108">
        <f t="shared" si="8"/>
        <v>0</v>
      </c>
      <c r="F85" s="108">
        <f t="shared" si="10"/>
        <v>563.73</v>
      </c>
      <c r="G85" s="108">
        <f t="shared" si="9"/>
        <v>114657.43566530202</v>
      </c>
    </row>
    <row r="86" spans="1:7" x14ac:dyDescent="0.25">
      <c r="A86" s="107">
        <f t="shared" si="11"/>
        <v>47757</v>
      </c>
      <c r="B86" s="86">
        <v>70</v>
      </c>
      <c r="C86" s="72">
        <f t="shared" si="6"/>
        <v>114657.43566530202</v>
      </c>
      <c r="D86" s="108">
        <f t="shared" si="7"/>
        <v>563.73</v>
      </c>
      <c r="E86" s="108">
        <f t="shared" si="8"/>
        <v>0</v>
      </c>
      <c r="F86" s="108">
        <f t="shared" si="10"/>
        <v>563.73</v>
      </c>
      <c r="G86" s="108">
        <f t="shared" si="9"/>
        <v>114657.43566530202</v>
      </c>
    </row>
    <row r="87" spans="1:7" x14ac:dyDescent="0.25">
      <c r="A87" s="107">
        <f t="shared" si="11"/>
        <v>47788</v>
      </c>
      <c r="B87" s="86">
        <v>71</v>
      </c>
      <c r="C87" s="72">
        <f t="shared" si="6"/>
        <v>114657.43566530202</v>
      </c>
      <c r="D87" s="108">
        <f t="shared" si="7"/>
        <v>563.73</v>
      </c>
      <c r="E87" s="108">
        <f t="shared" si="8"/>
        <v>0</v>
      </c>
      <c r="F87" s="108">
        <f t="shared" si="10"/>
        <v>563.73</v>
      </c>
      <c r="G87" s="108">
        <f t="shared" si="9"/>
        <v>114657.43566530202</v>
      </c>
    </row>
    <row r="88" spans="1:7" x14ac:dyDescent="0.25">
      <c r="A88" s="107">
        <f t="shared" si="11"/>
        <v>47818</v>
      </c>
      <c r="B88" s="86">
        <v>72</v>
      </c>
      <c r="C88" s="72">
        <f t="shared" si="6"/>
        <v>114657.43566530202</v>
      </c>
      <c r="D88" s="108">
        <f t="shared" si="7"/>
        <v>563.73</v>
      </c>
      <c r="E88" s="108">
        <f t="shared" si="8"/>
        <v>0</v>
      </c>
      <c r="F88" s="108">
        <f t="shared" si="10"/>
        <v>563.73</v>
      </c>
      <c r="G88" s="108">
        <f t="shared" si="9"/>
        <v>114657.43566530202</v>
      </c>
    </row>
    <row r="89" spans="1:7" x14ac:dyDescent="0.25">
      <c r="A89" s="107">
        <f t="shared" si="11"/>
        <v>47849</v>
      </c>
      <c r="B89" s="86">
        <v>73</v>
      </c>
      <c r="C89" s="72">
        <f t="shared" si="6"/>
        <v>114657.43566530202</v>
      </c>
      <c r="D89" s="108">
        <f t="shared" si="7"/>
        <v>563.73</v>
      </c>
      <c r="E89" s="108">
        <f t="shared" si="8"/>
        <v>0</v>
      </c>
      <c r="F89" s="108">
        <f t="shared" si="10"/>
        <v>563.73</v>
      </c>
      <c r="G89" s="108">
        <f t="shared" si="9"/>
        <v>114657.43566530202</v>
      </c>
    </row>
    <row r="90" spans="1:7" x14ac:dyDescent="0.25">
      <c r="A90" s="107">
        <f t="shared" si="11"/>
        <v>47880</v>
      </c>
      <c r="B90" s="86">
        <v>74</v>
      </c>
      <c r="C90" s="72">
        <f t="shared" si="6"/>
        <v>114657.43566530202</v>
      </c>
      <c r="D90" s="108">
        <f t="shared" si="7"/>
        <v>563.73</v>
      </c>
      <c r="E90" s="108">
        <f t="shared" si="8"/>
        <v>0</v>
      </c>
      <c r="F90" s="108">
        <f t="shared" si="10"/>
        <v>563.73</v>
      </c>
      <c r="G90" s="108">
        <f t="shared" si="9"/>
        <v>114657.43566530202</v>
      </c>
    </row>
    <row r="91" spans="1:7" x14ac:dyDescent="0.25">
      <c r="A91" s="107">
        <f t="shared" si="11"/>
        <v>47908</v>
      </c>
      <c r="B91" s="86">
        <v>75</v>
      </c>
      <c r="C91" s="72">
        <f t="shared" si="6"/>
        <v>114657.43566530202</v>
      </c>
      <c r="D91" s="108">
        <f t="shared" si="7"/>
        <v>563.73</v>
      </c>
      <c r="E91" s="108">
        <f t="shared" si="8"/>
        <v>0</v>
      </c>
      <c r="F91" s="108">
        <f t="shared" si="10"/>
        <v>563.73</v>
      </c>
      <c r="G91" s="108">
        <f t="shared" si="9"/>
        <v>114657.43566530202</v>
      </c>
    </row>
    <row r="92" spans="1:7" x14ac:dyDescent="0.25">
      <c r="A92" s="107">
        <f t="shared" si="11"/>
        <v>47939</v>
      </c>
      <c r="B92" s="86">
        <v>76</v>
      </c>
      <c r="C92" s="72">
        <f t="shared" si="6"/>
        <v>114657.43566530202</v>
      </c>
      <c r="D92" s="108">
        <f t="shared" si="7"/>
        <v>563.73</v>
      </c>
      <c r="E92" s="108">
        <f t="shared" si="8"/>
        <v>0</v>
      </c>
      <c r="F92" s="108">
        <f t="shared" si="10"/>
        <v>563.73</v>
      </c>
      <c r="G92" s="108">
        <f t="shared" si="9"/>
        <v>114657.43566530202</v>
      </c>
    </row>
    <row r="93" spans="1:7" x14ac:dyDescent="0.25">
      <c r="A93" s="107">
        <f t="shared" si="11"/>
        <v>47969</v>
      </c>
      <c r="B93" s="86">
        <v>77</v>
      </c>
      <c r="C93" s="72">
        <f t="shared" si="6"/>
        <v>114657.43566530202</v>
      </c>
      <c r="D93" s="108">
        <f t="shared" si="7"/>
        <v>563.73</v>
      </c>
      <c r="E93" s="108">
        <f t="shared" si="8"/>
        <v>0</v>
      </c>
      <c r="F93" s="108">
        <f t="shared" si="10"/>
        <v>563.73</v>
      </c>
      <c r="G93" s="108">
        <f t="shared" si="9"/>
        <v>114657.43566530202</v>
      </c>
    </row>
    <row r="94" spans="1:7" x14ac:dyDescent="0.25">
      <c r="A94" s="107">
        <f t="shared" si="11"/>
        <v>48000</v>
      </c>
      <c r="B94" s="86">
        <v>78</v>
      </c>
      <c r="C94" s="72">
        <f t="shared" si="6"/>
        <v>114657.43566530202</v>
      </c>
      <c r="D94" s="108">
        <f t="shared" si="7"/>
        <v>563.73</v>
      </c>
      <c r="E94" s="108">
        <f t="shared" si="8"/>
        <v>0</v>
      </c>
      <c r="F94" s="108">
        <f t="shared" si="10"/>
        <v>563.73</v>
      </c>
      <c r="G94" s="108">
        <f t="shared" si="9"/>
        <v>114657.43566530202</v>
      </c>
    </row>
    <row r="95" spans="1:7" x14ac:dyDescent="0.25">
      <c r="A95" s="107">
        <f t="shared" si="11"/>
        <v>48030</v>
      </c>
      <c r="B95" s="86">
        <v>79</v>
      </c>
      <c r="C95" s="72">
        <f t="shared" si="6"/>
        <v>114657.43566530202</v>
      </c>
      <c r="D95" s="108">
        <f t="shared" si="7"/>
        <v>563.73</v>
      </c>
      <c r="E95" s="108">
        <f t="shared" si="8"/>
        <v>0</v>
      </c>
      <c r="F95" s="108">
        <f t="shared" si="10"/>
        <v>563.73</v>
      </c>
      <c r="G95" s="108">
        <f t="shared" si="9"/>
        <v>114657.43566530202</v>
      </c>
    </row>
    <row r="96" spans="1:7" x14ac:dyDescent="0.25">
      <c r="A96" s="107">
        <f t="shared" si="11"/>
        <v>48061</v>
      </c>
      <c r="B96" s="86">
        <v>80</v>
      </c>
      <c r="C96" s="72">
        <f t="shared" si="6"/>
        <v>114657.43566530202</v>
      </c>
      <c r="D96" s="108">
        <f t="shared" si="7"/>
        <v>563.73</v>
      </c>
      <c r="E96" s="108">
        <f t="shared" si="8"/>
        <v>0</v>
      </c>
      <c r="F96" s="108">
        <f t="shared" si="10"/>
        <v>563.73</v>
      </c>
      <c r="G96" s="108">
        <f t="shared" si="9"/>
        <v>114657.43566530202</v>
      </c>
    </row>
    <row r="97" spans="1:7" x14ac:dyDescent="0.25">
      <c r="A97" s="107">
        <f t="shared" si="11"/>
        <v>48092</v>
      </c>
      <c r="B97" s="86">
        <v>81</v>
      </c>
      <c r="C97" s="72">
        <f t="shared" si="6"/>
        <v>114657.43566530202</v>
      </c>
      <c r="D97" s="108">
        <f t="shared" si="7"/>
        <v>563.73</v>
      </c>
      <c r="E97" s="108">
        <f t="shared" si="8"/>
        <v>0</v>
      </c>
      <c r="F97" s="108">
        <f t="shared" si="10"/>
        <v>563.73</v>
      </c>
      <c r="G97" s="108">
        <f t="shared" si="9"/>
        <v>114657.43566530202</v>
      </c>
    </row>
    <row r="98" spans="1:7" x14ac:dyDescent="0.25">
      <c r="A98" s="107">
        <f t="shared" si="11"/>
        <v>48122</v>
      </c>
      <c r="B98" s="86">
        <v>82</v>
      </c>
      <c r="C98" s="72">
        <f t="shared" si="6"/>
        <v>114657.43566530202</v>
      </c>
      <c r="D98" s="108">
        <f t="shared" si="7"/>
        <v>563.73</v>
      </c>
      <c r="E98" s="108">
        <f t="shared" si="8"/>
        <v>0</v>
      </c>
      <c r="F98" s="108">
        <f t="shared" si="10"/>
        <v>563.73</v>
      </c>
      <c r="G98" s="108">
        <f t="shared" si="9"/>
        <v>114657.43566530202</v>
      </c>
    </row>
    <row r="99" spans="1:7" x14ac:dyDescent="0.25">
      <c r="A99" s="107">
        <f t="shared" si="11"/>
        <v>48153</v>
      </c>
      <c r="B99" s="86">
        <v>83</v>
      </c>
      <c r="C99" s="72">
        <f t="shared" si="6"/>
        <v>114657.43566530202</v>
      </c>
      <c r="D99" s="108">
        <f t="shared" si="7"/>
        <v>563.73</v>
      </c>
      <c r="E99" s="108">
        <f t="shared" si="8"/>
        <v>0</v>
      </c>
      <c r="F99" s="108">
        <f t="shared" si="10"/>
        <v>563.73</v>
      </c>
      <c r="G99" s="108">
        <f t="shared" si="9"/>
        <v>114657.43566530202</v>
      </c>
    </row>
    <row r="100" spans="1:7" x14ac:dyDescent="0.25">
      <c r="A100" s="107">
        <f t="shared" si="11"/>
        <v>48183</v>
      </c>
      <c r="B100" s="86">
        <v>84</v>
      </c>
      <c r="C100" s="72">
        <f t="shared" si="6"/>
        <v>114657.43566530202</v>
      </c>
      <c r="D100" s="108">
        <f t="shared" si="7"/>
        <v>563.73</v>
      </c>
      <c r="E100" s="108">
        <f t="shared" si="8"/>
        <v>0</v>
      </c>
      <c r="F100" s="108">
        <f t="shared" si="10"/>
        <v>563.73</v>
      </c>
      <c r="G100" s="108">
        <f t="shared" si="9"/>
        <v>114657.43566530202</v>
      </c>
    </row>
    <row r="101" spans="1:7" x14ac:dyDescent="0.25">
      <c r="A101" s="107">
        <f t="shared" si="11"/>
        <v>48214</v>
      </c>
      <c r="B101" s="86">
        <v>85</v>
      </c>
      <c r="C101" s="72">
        <f t="shared" si="6"/>
        <v>114657.43566530202</v>
      </c>
      <c r="D101" s="108">
        <f t="shared" si="7"/>
        <v>563.73</v>
      </c>
      <c r="E101" s="108">
        <f t="shared" si="8"/>
        <v>0</v>
      </c>
      <c r="F101" s="108">
        <f t="shared" si="10"/>
        <v>563.73</v>
      </c>
      <c r="G101" s="108">
        <f t="shared" si="9"/>
        <v>114657.43566530202</v>
      </c>
    </row>
    <row r="102" spans="1:7" x14ac:dyDescent="0.25">
      <c r="A102" s="107">
        <f t="shared" si="11"/>
        <v>48245</v>
      </c>
      <c r="B102" s="86">
        <v>86</v>
      </c>
      <c r="C102" s="72">
        <f t="shared" si="6"/>
        <v>114657.43566530202</v>
      </c>
      <c r="D102" s="108">
        <f t="shared" si="7"/>
        <v>563.73</v>
      </c>
      <c r="E102" s="108">
        <f t="shared" si="8"/>
        <v>0</v>
      </c>
      <c r="F102" s="108">
        <f t="shared" si="10"/>
        <v>563.73</v>
      </c>
      <c r="G102" s="108">
        <f t="shared" si="9"/>
        <v>114657.43566530202</v>
      </c>
    </row>
    <row r="103" spans="1:7" x14ac:dyDescent="0.25">
      <c r="A103" s="107">
        <f t="shared" si="11"/>
        <v>48274</v>
      </c>
      <c r="B103" s="86">
        <v>87</v>
      </c>
      <c r="C103" s="72">
        <f t="shared" si="6"/>
        <v>114657.43566530202</v>
      </c>
      <c r="D103" s="108">
        <f t="shared" si="7"/>
        <v>563.73</v>
      </c>
      <c r="E103" s="108">
        <f t="shared" si="8"/>
        <v>0</v>
      </c>
      <c r="F103" s="108">
        <f t="shared" si="10"/>
        <v>563.73</v>
      </c>
      <c r="G103" s="108">
        <f t="shared" si="9"/>
        <v>114657.43566530202</v>
      </c>
    </row>
    <row r="104" spans="1:7" x14ac:dyDescent="0.25">
      <c r="A104" s="107">
        <f t="shared" si="11"/>
        <v>48305</v>
      </c>
      <c r="B104" s="86">
        <v>88</v>
      </c>
      <c r="C104" s="72">
        <f t="shared" si="6"/>
        <v>114657.43566530202</v>
      </c>
      <c r="D104" s="108">
        <f t="shared" si="7"/>
        <v>563.73</v>
      </c>
      <c r="E104" s="108">
        <f t="shared" si="8"/>
        <v>0</v>
      </c>
      <c r="F104" s="108">
        <f t="shared" si="10"/>
        <v>563.73</v>
      </c>
      <c r="G104" s="108">
        <f t="shared" si="9"/>
        <v>114657.43566530202</v>
      </c>
    </row>
    <row r="105" spans="1:7" x14ac:dyDescent="0.25">
      <c r="A105" s="107"/>
      <c r="B105" s="86"/>
      <c r="C105" s="72"/>
      <c r="D105" s="108"/>
      <c r="E105" s="108"/>
      <c r="F105" s="108"/>
      <c r="G105" s="108"/>
    </row>
    <row r="106" spans="1:7" x14ac:dyDescent="0.25">
      <c r="A106" s="107"/>
      <c r="B106" s="86"/>
      <c r="C106" s="72"/>
      <c r="D106" s="108"/>
      <c r="E106" s="108"/>
      <c r="F106" s="108"/>
      <c r="G106" s="108"/>
    </row>
    <row r="107" spans="1:7" x14ac:dyDescent="0.25">
      <c r="A107" s="107"/>
      <c r="B107" s="86"/>
      <c r="C107" s="72"/>
      <c r="D107" s="108"/>
      <c r="E107" s="108"/>
      <c r="F107" s="108"/>
      <c r="G107" s="108"/>
    </row>
    <row r="108" spans="1:7" x14ac:dyDescent="0.25">
      <c r="A108" s="107"/>
      <c r="B108" s="86"/>
      <c r="C108" s="72"/>
      <c r="D108" s="108"/>
      <c r="E108" s="108"/>
      <c r="F108" s="108"/>
      <c r="G108" s="108"/>
    </row>
    <row r="109" spans="1:7" x14ac:dyDescent="0.25">
      <c r="A109" s="107"/>
      <c r="B109" s="86"/>
      <c r="C109" s="72"/>
      <c r="D109" s="108"/>
      <c r="E109" s="108"/>
      <c r="F109" s="108"/>
      <c r="G109" s="108"/>
    </row>
    <row r="110" spans="1:7" x14ac:dyDescent="0.25">
      <c r="A110" s="107"/>
      <c r="B110" s="86"/>
      <c r="C110" s="72"/>
      <c r="D110" s="108"/>
      <c r="E110" s="108"/>
      <c r="F110" s="108"/>
      <c r="G110" s="108"/>
    </row>
    <row r="111" spans="1:7" x14ac:dyDescent="0.25">
      <c r="A111" s="107"/>
      <c r="B111" s="86"/>
      <c r="C111" s="72"/>
      <c r="D111" s="108"/>
      <c r="E111" s="108"/>
      <c r="F111" s="108"/>
      <c r="G111" s="108"/>
    </row>
    <row r="112" spans="1:7" x14ac:dyDescent="0.25">
      <c r="A112" s="107"/>
      <c r="B112" s="86"/>
      <c r="C112" s="72"/>
      <c r="D112" s="108"/>
      <c r="E112" s="108"/>
      <c r="F112" s="108"/>
      <c r="G112" s="108"/>
    </row>
    <row r="113" spans="1:7" x14ac:dyDescent="0.25">
      <c r="A113" s="107"/>
      <c r="B113" s="86"/>
      <c r="C113" s="72"/>
      <c r="D113" s="108"/>
      <c r="E113" s="108"/>
      <c r="F113" s="108"/>
      <c r="G113" s="108"/>
    </row>
    <row r="114" spans="1:7" x14ac:dyDescent="0.25">
      <c r="A114" s="107"/>
      <c r="B114" s="86"/>
      <c r="C114" s="72"/>
      <c r="D114" s="108"/>
      <c r="E114" s="108"/>
      <c r="F114" s="108"/>
      <c r="G114" s="108"/>
    </row>
    <row r="115" spans="1:7" x14ac:dyDescent="0.25">
      <c r="A115" s="107"/>
      <c r="B115" s="86"/>
      <c r="C115" s="72"/>
      <c r="D115" s="108"/>
      <c r="E115" s="108"/>
      <c r="F115" s="108"/>
      <c r="G115" s="108"/>
    </row>
    <row r="116" spans="1:7" x14ac:dyDescent="0.25">
      <c r="A116" s="107"/>
      <c r="B116" s="86"/>
      <c r="C116" s="72"/>
      <c r="D116" s="108"/>
      <c r="E116" s="108"/>
      <c r="F116" s="108"/>
      <c r="G116" s="108"/>
    </row>
    <row r="117" spans="1:7" x14ac:dyDescent="0.25">
      <c r="A117" s="107"/>
      <c r="B117" s="86"/>
      <c r="C117" s="72"/>
      <c r="D117" s="108"/>
      <c r="E117" s="108"/>
      <c r="F117" s="108"/>
      <c r="G117" s="108"/>
    </row>
    <row r="118" spans="1:7" x14ac:dyDescent="0.25">
      <c r="A118" s="107"/>
      <c r="B118" s="86"/>
      <c r="C118" s="72"/>
      <c r="D118" s="108"/>
      <c r="E118" s="108"/>
      <c r="F118" s="108"/>
      <c r="G118" s="108"/>
    </row>
    <row r="119" spans="1:7" x14ac:dyDescent="0.25">
      <c r="A119" s="107"/>
      <c r="B119" s="86"/>
      <c r="C119" s="72"/>
      <c r="D119" s="108"/>
      <c r="E119" s="108"/>
      <c r="F119" s="108"/>
      <c r="G119" s="108"/>
    </row>
    <row r="120" spans="1:7" x14ac:dyDescent="0.25">
      <c r="A120" s="107"/>
      <c r="B120" s="86"/>
      <c r="C120" s="72"/>
      <c r="D120" s="108"/>
      <c r="E120" s="108"/>
      <c r="F120" s="108"/>
      <c r="G120" s="108"/>
    </row>
    <row r="121" spans="1:7" x14ac:dyDescent="0.25">
      <c r="A121" s="107"/>
      <c r="B121" s="86"/>
      <c r="C121" s="72"/>
      <c r="D121" s="108"/>
      <c r="E121" s="108"/>
      <c r="F121" s="108"/>
      <c r="G121" s="108"/>
    </row>
    <row r="122" spans="1:7" x14ac:dyDescent="0.25">
      <c r="A122" s="107"/>
      <c r="B122" s="86"/>
      <c r="C122" s="72"/>
      <c r="D122" s="108"/>
      <c r="E122" s="108"/>
      <c r="F122" s="108"/>
      <c r="G122" s="108"/>
    </row>
    <row r="123" spans="1:7" x14ac:dyDescent="0.25">
      <c r="A123" s="107"/>
      <c r="B123" s="86"/>
      <c r="C123" s="72"/>
      <c r="D123" s="108"/>
      <c r="E123" s="108"/>
      <c r="F123" s="108"/>
      <c r="G123" s="108"/>
    </row>
    <row r="124" spans="1:7" x14ac:dyDescent="0.25">
      <c r="A124" s="107"/>
      <c r="B124" s="86"/>
      <c r="C124" s="72"/>
      <c r="D124" s="108"/>
      <c r="E124" s="108"/>
      <c r="F124" s="108"/>
      <c r="G124" s="108"/>
    </row>
    <row r="125" spans="1:7" x14ac:dyDescent="0.25">
      <c r="A125" s="107"/>
      <c r="B125" s="86"/>
      <c r="C125" s="72"/>
      <c r="D125" s="108"/>
      <c r="E125" s="108"/>
      <c r="F125" s="108"/>
      <c r="G125" s="108"/>
    </row>
    <row r="126" spans="1:7" x14ac:dyDescent="0.25">
      <c r="A126" s="107"/>
      <c r="B126" s="86"/>
      <c r="C126" s="72"/>
      <c r="D126" s="108"/>
      <c r="E126" s="108"/>
      <c r="F126" s="108"/>
      <c r="G126" s="108"/>
    </row>
    <row r="127" spans="1:7" x14ac:dyDescent="0.25">
      <c r="A127" s="107"/>
      <c r="B127" s="86"/>
      <c r="C127" s="72"/>
      <c r="D127" s="108"/>
      <c r="E127" s="108"/>
      <c r="F127" s="108"/>
      <c r="G127" s="108"/>
    </row>
    <row r="128" spans="1:7" x14ac:dyDescent="0.25">
      <c r="A128" s="107"/>
      <c r="B128" s="86"/>
      <c r="C128" s="72"/>
      <c r="D128" s="108"/>
      <c r="E128" s="108"/>
      <c r="F128" s="108"/>
      <c r="G128" s="108"/>
    </row>
    <row r="129" spans="1:7" x14ac:dyDescent="0.25">
      <c r="A129" s="107"/>
      <c r="B129" s="86"/>
      <c r="C129" s="72"/>
      <c r="D129" s="108"/>
      <c r="E129" s="108"/>
      <c r="F129" s="108"/>
      <c r="G129" s="108"/>
    </row>
    <row r="130" spans="1:7" x14ac:dyDescent="0.25">
      <c r="A130" s="107"/>
      <c r="B130" s="86"/>
      <c r="C130" s="72"/>
      <c r="D130" s="108"/>
      <c r="E130" s="108"/>
      <c r="F130" s="108"/>
      <c r="G130" s="108"/>
    </row>
    <row r="131" spans="1:7" x14ac:dyDescent="0.25">
      <c r="A131" s="107"/>
      <c r="B131" s="86"/>
      <c r="C131" s="72"/>
      <c r="D131" s="108"/>
      <c r="E131" s="108"/>
      <c r="F131" s="108"/>
      <c r="G131" s="108"/>
    </row>
    <row r="132" spans="1:7" x14ac:dyDescent="0.25">
      <c r="A132" s="107"/>
      <c r="B132" s="86"/>
      <c r="C132" s="72"/>
      <c r="D132" s="108"/>
      <c r="E132" s="108"/>
      <c r="F132" s="108"/>
      <c r="G132" s="108"/>
    </row>
    <row r="133" spans="1:7" x14ac:dyDescent="0.25">
      <c r="A133" s="107"/>
      <c r="B133" s="86"/>
      <c r="C133" s="72"/>
      <c r="D133" s="108"/>
      <c r="E133" s="108"/>
      <c r="F133" s="108"/>
      <c r="G133" s="108"/>
    </row>
    <row r="134" spans="1:7" x14ac:dyDescent="0.25">
      <c r="A134" s="107"/>
      <c r="B134" s="86"/>
      <c r="C134" s="72"/>
      <c r="D134" s="108"/>
      <c r="E134" s="108"/>
      <c r="F134" s="108"/>
      <c r="G134" s="108"/>
    </row>
    <row r="135" spans="1:7" x14ac:dyDescent="0.25">
      <c r="A135" s="107"/>
      <c r="B135" s="86"/>
      <c r="C135" s="72"/>
      <c r="D135" s="108"/>
      <c r="E135" s="108"/>
      <c r="F135" s="108"/>
      <c r="G135" s="108"/>
    </row>
    <row r="136" spans="1:7" x14ac:dyDescent="0.25">
      <c r="A136" s="107"/>
      <c r="B136" s="86"/>
      <c r="C136" s="72"/>
      <c r="D136" s="108"/>
      <c r="E136" s="108"/>
      <c r="F136" s="108"/>
      <c r="G136" s="108"/>
    </row>
    <row r="137" spans="1:7" x14ac:dyDescent="0.25">
      <c r="A137" s="107"/>
      <c r="B137" s="86"/>
      <c r="C137" s="72"/>
      <c r="D137" s="108"/>
      <c r="E137" s="108"/>
      <c r="F137" s="108"/>
      <c r="G137" s="108"/>
    </row>
    <row r="138" spans="1:7" x14ac:dyDescent="0.25">
      <c r="A138" s="107"/>
      <c r="B138" s="86"/>
      <c r="C138" s="72"/>
      <c r="D138" s="108"/>
      <c r="E138" s="108"/>
      <c r="F138" s="108"/>
      <c r="G138" s="108"/>
    </row>
    <row r="139" spans="1:7" x14ac:dyDescent="0.25">
      <c r="A139" s="107"/>
      <c r="B139" s="86"/>
      <c r="C139" s="72"/>
      <c r="D139" s="108"/>
      <c r="E139" s="108"/>
      <c r="F139" s="108"/>
      <c r="G139" s="108"/>
    </row>
    <row r="140" spans="1:7" x14ac:dyDescent="0.25">
      <c r="A140" s="107"/>
      <c r="B140" s="86"/>
      <c r="C140" s="72"/>
      <c r="D140" s="108"/>
      <c r="E140" s="108"/>
      <c r="F140" s="108"/>
      <c r="G140" s="108"/>
    </row>
    <row r="141" spans="1:7" x14ac:dyDescent="0.25">
      <c r="A141" s="107"/>
      <c r="B141" s="86"/>
      <c r="C141" s="72"/>
      <c r="D141" s="108"/>
      <c r="E141" s="108"/>
      <c r="F141" s="108"/>
      <c r="G141" s="108"/>
    </row>
    <row r="142" spans="1:7" x14ac:dyDescent="0.25">
      <c r="A142" s="107"/>
      <c r="B142" s="86"/>
      <c r="C142" s="72"/>
      <c r="D142" s="108"/>
      <c r="E142" s="108"/>
      <c r="F142" s="108"/>
      <c r="G142" s="108"/>
    </row>
    <row r="143" spans="1:7" x14ac:dyDescent="0.25">
      <c r="A143" s="107"/>
      <c r="B143" s="86"/>
      <c r="C143" s="72"/>
      <c r="D143" s="108"/>
      <c r="E143" s="108"/>
      <c r="F143" s="108"/>
      <c r="G143" s="108"/>
    </row>
    <row r="144" spans="1:7" x14ac:dyDescent="0.25">
      <c r="A144" s="107"/>
      <c r="B144" s="86"/>
      <c r="C144" s="72"/>
      <c r="D144" s="108"/>
      <c r="E144" s="108"/>
      <c r="F144" s="108"/>
      <c r="G144" s="108"/>
    </row>
    <row r="145" spans="1:7" x14ac:dyDescent="0.25">
      <c r="A145" s="107"/>
      <c r="B145" s="86"/>
      <c r="C145" s="72"/>
      <c r="D145" s="108"/>
      <c r="E145" s="108"/>
      <c r="F145" s="108"/>
      <c r="G145" s="108"/>
    </row>
    <row r="146" spans="1:7" x14ac:dyDescent="0.25">
      <c r="A146" s="107"/>
      <c r="B146" s="86"/>
      <c r="C146" s="72"/>
      <c r="D146" s="108"/>
      <c r="E146" s="108"/>
      <c r="F146" s="108"/>
      <c r="G146" s="108"/>
    </row>
    <row r="147" spans="1:7" x14ac:dyDescent="0.25">
      <c r="A147" s="107"/>
      <c r="B147" s="86"/>
      <c r="C147" s="72"/>
      <c r="D147" s="108"/>
      <c r="E147" s="108"/>
      <c r="F147" s="108"/>
      <c r="G147" s="108"/>
    </row>
    <row r="148" spans="1:7" x14ac:dyDescent="0.25">
      <c r="A148" s="107"/>
      <c r="B148" s="86"/>
      <c r="C148" s="72"/>
      <c r="D148" s="108"/>
      <c r="E148" s="108"/>
      <c r="F148" s="108"/>
      <c r="G148" s="108"/>
    </row>
    <row r="149" spans="1:7" x14ac:dyDescent="0.25">
      <c r="A149" s="107"/>
      <c r="B149" s="86"/>
      <c r="C149" s="72"/>
      <c r="D149" s="108"/>
      <c r="E149" s="108"/>
      <c r="F149" s="108"/>
      <c r="G149" s="108"/>
    </row>
    <row r="150" spans="1:7" x14ac:dyDescent="0.25">
      <c r="A150" s="107"/>
      <c r="B150" s="86"/>
      <c r="C150" s="72"/>
      <c r="D150" s="108"/>
      <c r="E150" s="108"/>
      <c r="F150" s="108"/>
      <c r="G150" s="108"/>
    </row>
    <row r="151" spans="1:7" x14ac:dyDescent="0.25">
      <c r="A151" s="107"/>
      <c r="B151" s="86"/>
      <c r="C151" s="72"/>
      <c r="D151" s="108"/>
      <c r="E151" s="108"/>
      <c r="F151" s="108"/>
      <c r="G151" s="108"/>
    </row>
    <row r="152" spans="1:7" x14ac:dyDescent="0.25">
      <c r="A152" s="107"/>
      <c r="B152" s="86"/>
      <c r="C152" s="72"/>
      <c r="D152" s="108"/>
      <c r="E152" s="108"/>
      <c r="F152" s="108"/>
      <c r="G152" s="108"/>
    </row>
    <row r="153" spans="1:7" x14ac:dyDescent="0.25">
      <c r="A153" s="107"/>
      <c r="B153" s="86"/>
      <c r="C153" s="72"/>
      <c r="D153" s="108"/>
      <c r="E153" s="108"/>
      <c r="F153" s="108"/>
      <c r="G153" s="108"/>
    </row>
    <row r="154" spans="1:7" x14ac:dyDescent="0.25">
      <c r="A154" s="107"/>
      <c r="B154" s="86"/>
      <c r="C154" s="72"/>
      <c r="D154" s="108"/>
      <c r="E154" s="108"/>
      <c r="F154" s="108"/>
      <c r="G154" s="108"/>
    </row>
    <row r="155" spans="1:7" x14ac:dyDescent="0.25">
      <c r="A155" s="107"/>
      <c r="B155" s="86"/>
      <c r="C155" s="72"/>
      <c r="D155" s="108"/>
      <c r="E155" s="108"/>
      <c r="F155" s="108"/>
      <c r="G155" s="108"/>
    </row>
    <row r="156" spans="1:7" x14ac:dyDescent="0.25">
      <c r="A156" s="107"/>
      <c r="B156" s="86"/>
      <c r="C156" s="72"/>
      <c r="D156" s="108"/>
      <c r="E156" s="108"/>
      <c r="F156" s="108"/>
      <c r="G156" s="108"/>
    </row>
    <row r="157" spans="1:7" x14ac:dyDescent="0.25">
      <c r="A157" s="107"/>
      <c r="B157" s="86"/>
      <c r="C157" s="72"/>
      <c r="D157" s="108"/>
      <c r="E157" s="108"/>
      <c r="F157" s="108"/>
      <c r="G157" s="108"/>
    </row>
    <row r="158" spans="1:7" x14ac:dyDescent="0.25">
      <c r="A158" s="107"/>
      <c r="B158" s="86"/>
      <c r="C158" s="72"/>
      <c r="D158" s="108"/>
      <c r="E158" s="108"/>
      <c r="F158" s="108"/>
      <c r="G158" s="108"/>
    </row>
    <row r="159" spans="1:7" x14ac:dyDescent="0.25">
      <c r="A159" s="107"/>
      <c r="B159" s="86"/>
      <c r="C159" s="72"/>
      <c r="D159" s="108"/>
      <c r="E159" s="108"/>
      <c r="F159" s="108"/>
      <c r="G159" s="108"/>
    </row>
    <row r="160" spans="1:7" x14ac:dyDescent="0.25">
      <c r="A160" s="107"/>
      <c r="B160" s="86"/>
      <c r="C160" s="72"/>
      <c r="D160" s="108"/>
      <c r="E160" s="108"/>
      <c r="F160" s="108"/>
      <c r="G160" s="10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C3E3A-2EBE-4A08-86BB-06CD5527E83D}">
  <dimension ref="A1:P158"/>
  <sheetViews>
    <sheetView workbookViewId="0"/>
  </sheetViews>
  <sheetFormatPr defaultRowHeight="15" x14ac:dyDescent="0.25"/>
  <cols>
    <col min="1" max="1" width="9.28515625" style="65" customWidth="1"/>
    <col min="2" max="2" width="7.7109375" style="65" customWidth="1"/>
    <col min="3" max="3" width="14.5703125" style="65" customWidth="1"/>
    <col min="4" max="4" width="14.42578125" style="65" customWidth="1"/>
    <col min="5" max="7" width="14.5703125" style="65" customWidth="1"/>
    <col min="8" max="8" width="9.140625" style="65"/>
    <col min="9" max="9" width="10.42578125" style="65" bestFit="1" customWidth="1"/>
    <col min="10" max="10" width="9.140625" style="65"/>
    <col min="11" max="11" width="11" style="65" customWidth="1"/>
    <col min="12" max="257" width="9.140625" style="65"/>
    <col min="258" max="258" width="7.7109375" style="65" customWidth="1"/>
    <col min="259" max="259" width="14.5703125" style="65" customWidth="1"/>
    <col min="260" max="260" width="14.42578125" style="65" customWidth="1"/>
    <col min="261" max="263" width="14.5703125" style="65" customWidth="1"/>
    <col min="264" max="264" width="9.140625" style="65"/>
    <col min="265" max="265" width="10.42578125" style="65" bestFit="1" customWidth="1"/>
    <col min="266" max="266" width="9.140625" style="65"/>
    <col min="267" max="267" width="11" style="65" customWidth="1"/>
    <col min="268" max="513" width="9.140625" style="65"/>
    <col min="514" max="514" width="7.7109375" style="65" customWidth="1"/>
    <col min="515" max="515" width="14.5703125" style="65" customWidth="1"/>
    <col min="516" max="516" width="14.42578125" style="65" customWidth="1"/>
    <col min="517" max="519" width="14.5703125" style="65" customWidth="1"/>
    <col min="520" max="520" width="9.140625" style="65"/>
    <col min="521" max="521" width="10.42578125" style="65" bestFit="1" customWidth="1"/>
    <col min="522" max="522" width="9.140625" style="65"/>
    <col min="523" max="523" width="11" style="65" customWidth="1"/>
    <col min="524" max="769" width="9.140625" style="65"/>
    <col min="770" max="770" width="7.7109375" style="65" customWidth="1"/>
    <col min="771" max="771" width="14.5703125" style="65" customWidth="1"/>
    <col min="772" max="772" width="14.42578125" style="65" customWidth="1"/>
    <col min="773" max="775" width="14.5703125" style="65" customWidth="1"/>
    <col min="776" max="776" width="9.140625" style="65"/>
    <col min="777" max="777" width="10.42578125" style="65" bestFit="1" customWidth="1"/>
    <col min="778" max="778" width="9.140625" style="65"/>
    <col min="779" max="779" width="11" style="65" customWidth="1"/>
    <col min="780" max="1025" width="9.140625" style="65"/>
    <col min="1026" max="1026" width="7.7109375" style="65" customWidth="1"/>
    <col min="1027" max="1027" width="14.5703125" style="65" customWidth="1"/>
    <col min="1028" max="1028" width="14.42578125" style="65" customWidth="1"/>
    <col min="1029" max="1031" width="14.5703125" style="65" customWidth="1"/>
    <col min="1032" max="1032" width="9.140625" style="65"/>
    <col min="1033" max="1033" width="10.42578125" style="65" bestFit="1" customWidth="1"/>
    <col min="1034" max="1034" width="9.140625" style="65"/>
    <col min="1035" max="1035" width="11" style="65" customWidth="1"/>
    <col min="1036" max="1281" width="9.140625" style="65"/>
    <col min="1282" max="1282" width="7.7109375" style="65" customWidth="1"/>
    <col min="1283" max="1283" width="14.5703125" style="65" customWidth="1"/>
    <col min="1284" max="1284" width="14.42578125" style="65" customWidth="1"/>
    <col min="1285" max="1287" width="14.5703125" style="65" customWidth="1"/>
    <col min="1288" max="1288" width="9.140625" style="65"/>
    <col min="1289" max="1289" width="10.42578125" style="65" bestFit="1" customWidth="1"/>
    <col min="1290" max="1290" width="9.140625" style="65"/>
    <col min="1291" max="1291" width="11" style="65" customWidth="1"/>
    <col min="1292" max="1537" width="9.140625" style="65"/>
    <col min="1538" max="1538" width="7.7109375" style="65" customWidth="1"/>
    <col min="1539" max="1539" width="14.5703125" style="65" customWidth="1"/>
    <col min="1540" max="1540" width="14.42578125" style="65" customWidth="1"/>
    <col min="1541" max="1543" width="14.5703125" style="65" customWidth="1"/>
    <col min="1544" max="1544" width="9.140625" style="65"/>
    <col min="1545" max="1545" width="10.42578125" style="65" bestFit="1" customWidth="1"/>
    <col min="1546" max="1546" width="9.140625" style="65"/>
    <col min="1547" max="1547" width="11" style="65" customWidth="1"/>
    <col min="1548" max="1793" width="9.140625" style="65"/>
    <col min="1794" max="1794" width="7.7109375" style="65" customWidth="1"/>
    <col min="1795" max="1795" width="14.5703125" style="65" customWidth="1"/>
    <col min="1796" max="1796" width="14.42578125" style="65" customWidth="1"/>
    <col min="1797" max="1799" width="14.5703125" style="65" customWidth="1"/>
    <col min="1800" max="1800" width="9.140625" style="65"/>
    <col min="1801" max="1801" width="10.42578125" style="65" bestFit="1" customWidth="1"/>
    <col min="1802" max="1802" width="9.140625" style="65"/>
    <col min="1803" max="1803" width="11" style="65" customWidth="1"/>
    <col min="1804" max="2049" width="9.140625" style="65"/>
    <col min="2050" max="2050" width="7.7109375" style="65" customWidth="1"/>
    <col min="2051" max="2051" width="14.5703125" style="65" customWidth="1"/>
    <col min="2052" max="2052" width="14.42578125" style="65" customWidth="1"/>
    <col min="2053" max="2055" width="14.5703125" style="65" customWidth="1"/>
    <col min="2056" max="2056" width="9.140625" style="65"/>
    <col min="2057" max="2057" width="10.42578125" style="65" bestFit="1" customWidth="1"/>
    <col min="2058" max="2058" width="9.140625" style="65"/>
    <col min="2059" max="2059" width="11" style="65" customWidth="1"/>
    <col min="2060" max="2305" width="9.140625" style="65"/>
    <col min="2306" max="2306" width="7.7109375" style="65" customWidth="1"/>
    <col min="2307" max="2307" width="14.5703125" style="65" customWidth="1"/>
    <col min="2308" max="2308" width="14.42578125" style="65" customWidth="1"/>
    <col min="2309" max="2311" width="14.5703125" style="65" customWidth="1"/>
    <col min="2312" max="2312" width="9.140625" style="65"/>
    <col min="2313" max="2313" width="10.42578125" style="65" bestFit="1" customWidth="1"/>
    <col min="2314" max="2314" width="9.140625" style="65"/>
    <col min="2315" max="2315" width="11" style="65" customWidth="1"/>
    <col min="2316" max="2561" width="9.140625" style="65"/>
    <col min="2562" max="2562" width="7.7109375" style="65" customWidth="1"/>
    <col min="2563" max="2563" width="14.5703125" style="65" customWidth="1"/>
    <col min="2564" max="2564" width="14.42578125" style="65" customWidth="1"/>
    <col min="2565" max="2567" width="14.5703125" style="65" customWidth="1"/>
    <col min="2568" max="2568" width="9.140625" style="65"/>
    <col min="2569" max="2569" width="10.42578125" style="65" bestFit="1" customWidth="1"/>
    <col min="2570" max="2570" width="9.140625" style="65"/>
    <col min="2571" max="2571" width="11" style="65" customWidth="1"/>
    <col min="2572" max="2817" width="9.140625" style="65"/>
    <col min="2818" max="2818" width="7.7109375" style="65" customWidth="1"/>
    <col min="2819" max="2819" width="14.5703125" style="65" customWidth="1"/>
    <col min="2820" max="2820" width="14.42578125" style="65" customWidth="1"/>
    <col min="2821" max="2823" width="14.5703125" style="65" customWidth="1"/>
    <col min="2824" max="2824" width="9.140625" style="65"/>
    <col min="2825" max="2825" width="10.42578125" style="65" bestFit="1" customWidth="1"/>
    <col min="2826" max="2826" width="9.140625" style="65"/>
    <col min="2827" max="2827" width="11" style="65" customWidth="1"/>
    <col min="2828" max="3073" width="9.140625" style="65"/>
    <col min="3074" max="3074" width="7.7109375" style="65" customWidth="1"/>
    <col min="3075" max="3075" width="14.5703125" style="65" customWidth="1"/>
    <col min="3076" max="3076" width="14.42578125" style="65" customWidth="1"/>
    <col min="3077" max="3079" width="14.5703125" style="65" customWidth="1"/>
    <col min="3080" max="3080" width="9.140625" style="65"/>
    <col min="3081" max="3081" width="10.42578125" style="65" bestFit="1" customWidth="1"/>
    <col min="3082" max="3082" width="9.140625" style="65"/>
    <col min="3083" max="3083" width="11" style="65" customWidth="1"/>
    <col min="3084" max="3329" width="9.140625" style="65"/>
    <col min="3330" max="3330" width="7.7109375" style="65" customWidth="1"/>
    <col min="3331" max="3331" width="14.5703125" style="65" customWidth="1"/>
    <col min="3332" max="3332" width="14.42578125" style="65" customWidth="1"/>
    <col min="3333" max="3335" width="14.5703125" style="65" customWidth="1"/>
    <col min="3336" max="3336" width="9.140625" style="65"/>
    <col min="3337" max="3337" width="10.42578125" style="65" bestFit="1" customWidth="1"/>
    <col min="3338" max="3338" width="9.140625" style="65"/>
    <col min="3339" max="3339" width="11" style="65" customWidth="1"/>
    <col min="3340" max="3585" width="9.140625" style="65"/>
    <col min="3586" max="3586" width="7.7109375" style="65" customWidth="1"/>
    <col min="3587" max="3587" width="14.5703125" style="65" customWidth="1"/>
    <col min="3588" max="3588" width="14.42578125" style="65" customWidth="1"/>
    <col min="3589" max="3591" width="14.5703125" style="65" customWidth="1"/>
    <col min="3592" max="3592" width="9.140625" style="65"/>
    <col min="3593" max="3593" width="10.42578125" style="65" bestFit="1" customWidth="1"/>
    <col min="3594" max="3594" width="9.140625" style="65"/>
    <col min="3595" max="3595" width="11" style="65" customWidth="1"/>
    <col min="3596" max="3841" width="9.140625" style="65"/>
    <col min="3842" max="3842" width="7.7109375" style="65" customWidth="1"/>
    <col min="3843" max="3843" width="14.5703125" style="65" customWidth="1"/>
    <col min="3844" max="3844" width="14.42578125" style="65" customWidth="1"/>
    <col min="3845" max="3847" width="14.5703125" style="65" customWidth="1"/>
    <col min="3848" max="3848" width="9.140625" style="65"/>
    <col min="3849" max="3849" width="10.42578125" style="65" bestFit="1" customWidth="1"/>
    <col min="3850" max="3850" width="9.140625" style="65"/>
    <col min="3851" max="3851" width="11" style="65" customWidth="1"/>
    <col min="3852" max="4097" width="9.140625" style="65"/>
    <col min="4098" max="4098" width="7.7109375" style="65" customWidth="1"/>
    <col min="4099" max="4099" width="14.5703125" style="65" customWidth="1"/>
    <col min="4100" max="4100" width="14.42578125" style="65" customWidth="1"/>
    <col min="4101" max="4103" width="14.5703125" style="65" customWidth="1"/>
    <col min="4104" max="4104" width="9.140625" style="65"/>
    <col min="4105" max="4105" width="10.42578125" style="65" bestFit="1" customWidth="1"/>
    <col min="4106" max="4106" width="9.140625" style="65"/>
    <col min="4107" max="4107" width="11" style="65" customWidth="1"/>
    <col min="4108" max="4353" width="9.140625" style="65"/>
    <col min="4354" max="4354" width="7.7109375" style="65" customWidth="1"/>
    <col min="4355" max="4355" width="14.5703125" style="65" customWidth="1"/>
    <col min="4356" max="4356" width="14.42578125" style="65" customWidth="1"/>
    <col min="4357" max="4359" width="14.5703125" style="65" customWidth="1"/>
    <col min="4360" max="4360" width="9.140625" style="65"/>
    <col min="4361" max="4361" width="10.42578125" style="65" bestFit="1" customWidth="1"/>
    <col min="4362" max="4362" width="9.140625" style="65"/>
    <col min="4363" max="4363" width="11" style="65" customWidth="1"/>
    <col min="4364" max="4609" width="9.140625" style="65"/>
    <col min="4610" max="4610" width="7.7109375" style="65" customWidth="1"/>
    <col min="4611" max="4611" width="14.5703125" style="65" customWidth="1"/>
    <col min="4612" max="4612" width="14.42578125" style="65" customWidth="1"/>
    <col min="4613" max="4615" width="14.5703125" style="65" customWidth="1"/>
    <col min="4616" max="4616" width="9.140625" style="65"/>
    <col min="4617" max="4617" width="10.42578125" style="65" bestFit="1" customWidth="1"/>
    <col min="4618" max="4618" width="9.140625" style="65"/>
    <col min="4619" max="4619" width="11" style="65" customWidth="1"/>
    <col min="4620" max="4865" width="9.140625" style="65"/>
    <col min="4866" max="4866" width="7.7109375" style="65" customWidth="1"/>
    <col min="4867" max="4867" width="14.5703125" style="65" customWidth="1"/>
    <col min="4868" max="4868" width="14.42578125" style="65" customWidth="1"/>
    <col min="4869" max="4871" width="14.5703125" style="65" customWidth="1"/>
    <col min="4872" max="4872" width="9.140625" style="65"/>
    <col min="4873" max="4873" width="10.42578125" style="65" bestFit="1" customWidth="1"/>
    <col min="4874" max="4874" width="9.140625" style="65"/>
    <col min="4875" max="4875" width="11" style="65" customWidth="1"/>
    <col min="4876" max="5121" width="9.140625" style="65"/>
    <col min="5122" max="5122" width="7.7109375" style="65" customWidth="1"/>
    <col min="5123" max="5123" width="14.5703125" style="65" customWidth="1"/>
    <col min="5124" max="5124" width="14.42578125" style="65" customWidth="1"/>
    <col min="5125" max="5127" width="14.5703125" style="65" customWidth="1"/>
    <col min="5128" max="5128" width="9.140625" style="65"/>
    <col min="5129" max="5129" width="10.42578125" style="65" bestFit="1" customWidth="1"/>
    <col min="5130" max="5130" width="9.140625" style="65"/>
    <col min="5131" max="5131" width="11" style="65" customWidth="1"/>
    <col min="5132" max="5377" width="9.140625" style="65"/>
    <col min="5378" max="5378" width="7.7109375" style="65" customWidth="1"/>
    <col min="5379" max="5379" width="14.5703125" style="65" customWidth="1"/>
    <col min="5380" max="5380" width="14.42578125" style="65" customWidth="1"/>
    <col min="5381" max="5383" width="14.5703125" style="65" customWidth="1"/>
    <col min="5384" max="5384" width="9.140625" style="65"/>
    <col min="5385" max="5385" width="10.42578125" style="65" bestFit="1" customWidth="1"/>
    <col min="5386" max="5386" width="9.140625" style="65"/>
    <col min="5387" max="5387" width="11" style="65" customWidth="1"/>
    <col min="5388" max="5633" width="9.140625" style="65"/>
    <col min="5634" max="5634" width="7.7109375" style="65" customWidth="1"/>
    <col min="5635" max="5635" width="14.5703125" style="65" customWidth="1"/>
    <col min="5636" max="5636" width="14.42578125" style="65" customWidth="1"/>
    <col min="5637" max="5639" width="14.5703125" style="65" customWidth="1"/>
    <col min="5640" max="5640" width="9.140625" style="65"/>
    <col min="5641" max="5641" width="10.42578125" style="65" bestFit="1" customWidth="1"/>
    <col min="5642" max="5642" width="9.140625" style="65"/>
    <col min="5643" max="5643" width="11" style="65" customWidth="1"/>
    <col min="5644" max="5889" width="9.140625" style="65"/>
    <col min="5890" max="5890" width="7.7109375" style="65" customWidth="1"/>
    <col min="5891" max="5891" width="14.5703125" style="65" customWidth="1"/>
    <col min="5892" max="5892" width="14.42578125" style="65" customWidth="1"/>
    <col min="5893" max="5895" width="14.5703125" style="65" customWidth="1"/>
    <col min="5896" max="5896" width="9.140625" style="65"/>
    <col min="5897" max="5897" width="10.42578125" style="65" bestFit="1" customWidth="1"/>
    <col min="5898" max="5898" width="9.140625" style="65"/>
    <col min="5899" max="5899" width="11" style="65" customWidth="1"/>
    <col min="5900" max="6145" width="9.140625" style="65"/>
    <col min="6146" max="6146" width="7.7109375" style="65" customWidth="1"/>
    <col min="6147" max="6147" width="14.5703125" style="65" customWidth="1"/>
    <col min="6148" max="6148" width="14.42578125" style="65" customWidth="1"/>
    <col min="6149" max="6151" width="14.5703125" style="65" customWidth="1"/>
    <col min="6152" max="6152" width="9.140625" style="65"/>
    <col min="6153" max="6153" width="10.42578125" style="65" bestFit="1" customWidth="1"/>
    <col min="6154" max="6154" width="9.140625" style="65"/>
    <col min="6155" max="6155" width="11" style="65" customWidth="1"/>
    <col min="6156" max="6401" width="9.140625" style="65"/>
    <col min="6402" max="6402" width="7.7109375" style="65" customWidth="1"/>
    <col min="6403" max="6403" width="14.5703125" style="65" customWidth="1"/>
    <col min="6404" max="6404" width="14.42578125" style="65" customWidth="1"/>
    <col min="6405" max="6407" width="14.5703125" style="65" customWidth="1"/>
    <col min="6408" max="6408" width="9.140625" style="65"/>
    <col min="6409" max="6409" width="10.42578125" style="65" bestFit="1" customWidth="1"/>
    <col min="6410" max="6410" width="9.140625" style="65"/>
    <col min="6411" max="6411" width="11" style="65" customWidth="1"/>
    <col min="6412" max="6657" width="9.140625" style="65"/>
    <col min="6658" max="6658" width="7.7109375" style="65" customWidth="1"/>
    <col min="6659" max="6659" width="14.5703125" style="65" customWidth="1"/>
    <col min="6660" max="6660" width="14.42578125" style="65" customWidth="1"/>
    <col min="6661" max="6663" width="14.5703125" style="65" customWidth="1"/>
    <col min="6664" max="6664" width="9.140625" style="65"/>
    <col min="6665" max="6665" width="10.42578125" style="65" bestFit="1" customWidth="1"/>
    <col min="6666" max="6666" width="9.140625" style="65"/>
    <col min="6667" max="6667" width="11" style="65" customWidth="1"/>
    <col min="6668" max="6913" width="9.140625" style="65"/>
    <col min="6914" max="6914" width="7.7109375" style="65" customWidth="1"/>
    <col min="6915" max="6915" width="14.5703125" style="65" customWidth="1"/>
    <col min="6916" max="6916" width="14.42578125" style="65" customWidth="1"/>
    <col min="6917" max="6919" width="14.5703125" style="65" customWidth="1"/>
    <col min="6920" max="6920" width="9.140625" style="65"/>
    <col min="6921" max="6921" width="10.42578125" style="65" bestFit="1" customWidth="1"/>
    <col min="6922" max="6922" width="9.140625" style="65"/>
    <col min="6923" max="6923" width="11" style="65" customWidth="1"/>
    <col min="6924" max="7169" width="9.140625" style="65"/>
    <col min="7170" max="7170" width="7.7109375" style="65" customWidth="1"/>
    <col min="7171" max="7171" width="14.5703125" style="65" customWidth="1"/>
    <col min="7172" max="7172" width="14.42578125" style="65" customWidth="1"/>
    <col min="7173" max="7175" width="14.5703125" style="65" customWidth="1"/>
    <col min="7176" max="7176" width="9.140625" style="65"/>
    <col min="7177" max="7177" width="10.42578125" style="65" bestFit="1" customWidth="1"/>
    <col min="7178" max="7178" width="9.140625" style="65"/>
    <col min="7179" max="7179" width="11" style="65" customWidth="1"/>
    <col min="7180" max="7425" width="9.140625" style="65"/>
    <col min="7426" max="7426" width="7.7109375" style="65" customWidth="1"/>
    <col min="7427" max="7427" width="14.5703125" style="65" customWidth="1"/>
    <col min="7428" max="7428" width="14.42578125" style="65" customWidth="1"/>
    <col min="7429" max="7431" width="14.5703125" style="65" customWidth="1"/>
    <col min="7432" max="7432" width="9.140625" style="65"/>
    <col min="7433" max="7433" width="10.42578125" style="65" bestFit="1" customWidth="1"/>
    <col min="7434" max="7434" width="9.140625" style="65"/>
    <col min="7435" max="7435" width="11" style="65" customWidth="1"/>
    <col min="7436" max="7681" width="9.140625" style="65"/>
    <col min="7682" max="7682" width="7.7109375" style="65" customWidth="1"/>
    <col min="7683" max="7683" width="14.5703125" style="65" customWidth="1"/>
    <col min="7684" max="7684" width="14.42578125" style="65" customWidth="1"/>
    <col min="7685" max="7687" width="14.5703125" style="65" customWidth="1"/>
    <col min="7688" max="7688" width="9.140625" style="65"/>
    <col min="7689" max="7689" width="10.42578125" style="65" bestFit="1" customWidth="1"/>
    <col min="7690" max="7690" width="9.140625" style="65"/>
    <col min="7691" max="7691" width="11" style="65" customWidth="1"/>
    <col min="7692" max="7937" width="9.140625" style="65"/>
    <col min="7938" max="7938" width="7.7109375" style="65" customWidth="1"/>
    <col min="7939" max="7939" width="14.5703125" style="65" customWidth="1"/>
    <col min="7940" max="7940" width="14.42578125" style="65" customWidth="1"/>
    <col min="7941" max="7943" width="14.5703125" style="65" customWidth="1"/>
    <col min="7944" max="7944" width="9.140625" style="65"/>
    <col min="7945" max="7945" width="10.42578125" style="65" bestFit="1" customWidth="1"/>
    <col min="7946" max="7946" width="9.140625" style="65"/>
    <col min="7947" max="7947" width="11" style="65" customWidth="1"/>
    <col min="7948" max="8193" width="9.140625" style="65"/>
    <col min="8194" max="8194" width="7.7109375" style="65" customWidth="1"/>
    <col min="8195" max="8195" width="14.5703125" style="65" customWidth="1"/>
    <col min="8196" max="8196" width="14.42578125" style="65" customWidth="1"/>
    <col min="8197" max="8199" width="14.5703125" style="65" customWidth="1"/>
    <col min="8200" max="8200" width="9.140625" style="65"/>
    <col min="8201" max="8201" width="10.42578125" style="65" bestFit="1" customWidth="1"/>
    <col min="8202" max="8202" width="9.140625" style="65"/>
    <col min="8203" max="8203" width="11" style="65" customWidth="1"/>
    <col min="8204" max="8449" width="9.140625" style="65"/>
    <col min="8450" max="8450" width="7.7109375" style="65" customWidth="1"/>
    <col min="8451" max="8451" width="14.5703125" style="65" customWidth="1"/>
    <col min="8452" max="8452" width="14.42578125" style="65" customWidth="1"/>
    <col min="8453" max="8455" width="14.5703125" style="65" customWidth="1"/>
    <col min="8456" max="8456" width="9.140625" style="65"/>
    <col min="8457" max="8457" width="10.42578125" style="65" bestFit="1" customWidth="1"/>
    <col min="8458" max="8458" width="9.140625" style="65"/>
    <col min="8459" max="8459" width="11" style="65" customWidth="1"/>
    <col min="8460" max="8705" width="9.140625" style="65"/>
    <col min="8706" max="8706" width="7.7109375" style="65" customWidth="1"/>
    <col min="8707" max="8707" width="14.5703125" style="65" customWidth="1"/>
    <col min="8708" max="8708" width="14.42578125" style="65" customWidth="1"/>
    <col min="8709" max="8711" width="14.5703125" style="65" customWidth="1"/>
    <col min="8712" max="8712" width="9.140625" style="65"/>
    <col min="8713" max="8713" width="10.42578125" style="65" bestFit="1" customWidth="1"/>
    <col min="8714" max="8714" width="9.140625" style="65"/>
    <col min="8715" max="8715" width="11" style="65" customWidth="1"/>
    <col min="8716" max="8961" width="9.140625" style="65"/>
    <col min="8962" max="8962" width="7.7109375" style="65" customWidth="1"/>
    <col min="8963" max="8963" width="14.5703125" style="65" customWidth="1"/>
    <col min="8964" max="8964" width="14.42578125" style="65" customWidth="1"/>
    <col min="8965" max="8967" width="14.5703125" style="65" customWidth="1"/>
    <col min="8968" max="8968" width="9.140625" style="65"/>
    <col min="8969" max="8969" width="10.42578125" style="65" bestFit="1" customWidth="1"/>
    <col min="8970" max="8970" width="9.140625" style="65"/>
    <col min="8971" max="8971" width="11" style="65" customWidth="1"/>
    <col min="8972" max="9217" width="9.140625" style="65"/>
    <col min="9218" max="9218" width="7.7109375" style="65" customWidth="1"/>
    <col min="9219" max="9219" width="14.5703125" style="65" customWidth="1"/>
    <col min="9220" max="9220" width="14.42578125" style="65" customWidth="1"/>
    <col min="9221" max="9223" width="14.5703125" style="65" customWidth="1"/>
    <col min="9224" max="9224" width="9.140625" style="65"/>
    <col min="9225" max="9225" width="10.42578125" style="65" bestFit="1" customWidth="1"/>
    <col min="9226" max="9226" width="9.140625" style="65"/>
    <col min="9227" max="9227" width="11" style="65" customWidth="1"/>
    <col min="9228" max="9473" width="9.140625" style="65"/>
    <col min="9474" max="9474" width="7.7109375" style="65" customWidth="1"/>
    <col min="9475" max="9475" width="14.5703125" style="65" customWidth="1"/>
    <col min="9476" max="9476" width="14.42578125" style="65" customWidth="1"/>
    <col min="9477" max="9479" width="14.5703125" style="65" customWidth="1"/>
    <col min="9480" max="9480" width="9.140625" style="65"/>
    <col min="9481" max="9481" width="10.42578125" style="65" bestFit="1" customWidth="1"/>
    <col min="9482" max="9482" width="9.140625" style="65"/>
    <col min="9483" max="9483" width="11" style="65" customWidth="1"/>
    <col min="9484" max="9729" width="9.140625" style="65"/>
    <col min="9730" max="9730" width="7.7109375" style="65" customWidth="1"/>
    <col min="9731" max="9731" width="14.5703125" style="65" customWidth="1"/>
    <col min="9732" max="9732" width="14.42578125" style="65" customWidth="1"/>
    <col min="9733" max="9735" width="14.5703125" style="65" customWidth="1"/>
    <col min="9736" max="9736" width="9.140625" style="65"/>
    <col min="9737" max="9737" width="10.42578125" style="65" bestFit="1" customWidth="1"/>
    <col min="9738" max="9738" width="9.140625" style="65"/>
    <col min="9739" max="9739" width="11" style="65" customWidth="1"/>
    <col min="9740" max="9985" width="9.140625" style="65"/>
    <col min="9986" max="9986" width="7.7109375" style="65" customWidth="1"/>
    <col min="9987" max="9987" width="14.5703125" style="65" customWidth="1"/>
    <col min="9988" max="9988" width="14.42578125" style="65" customWidth="1"/>
    <col min="9989" max="9991" width="14.5703125" style="65" customWidth="1"/>
    <col min="9992" max="9992" width="9.140625" style="65"/>
    <col min="9993" max="9993" width="10.42578125" style="65" bestFit="1" customWidth="1"/>
    <col min="9994" max="9994" width="9.140625" style="65"/>
    <col min="9995" max="9995" width="11" style="65" customWidth="1"/>
    <col min="9996" max="10241" width="9.140625" style="65"/>
    <col min="10242" max="10242" width="7.7109375" style="65" customWidth="1"/>
    <col min="10243" max="10243" width="14.5703125" style="65" customWidth="1"/>
    <col min="10244" max="10244" width="14.42578125" style="65" customWidth="1"/>
    <col min="10245" max="10247" width="14.5703125" style="65" customWidth="1"/>
    <col min="10248" max="10248" width="9.140625" style="65"/>
    <col min="10249" max="10249" width="10.42578125" style="65" bestFit="1" customWidth="1"/>
    <col min="10250" max="10250" width="9.140625" style="65"/>
    <col min="10251" max="10251" width="11" style="65" customWidth="1"/>
    <col min="10252" max="10497" width="9.140625" style="65"/>
    <col min="10498" max="10498" width="7.7109375" style="65" customWidth="1"/>
    <col min="10499" max="10499" width="14.5703125" style="65" customWidth="1"/>
    <col min="10500" max="10500" width="14.42578125" style="65" customWidth="1"/>
    <col min="10501" max="10503" width="14.5703125" style="65" customWidth="1"/>
    <col min="10504" max="10504" width="9.140625" style="65"/>
    <col min="10505" max="10505" width="10.42578125" style="65" bestFit="1" customWidth="1"/>
    <col min="10506" max="10506" width="9.140625" style="65"/>
    <col min="10507" max="10507" width="11" style="65" customWidth="1"/>
    <col min="10508" max="10753" width="9.140625" style="65"/>
    <col min="10754" max="10754" width="7.7109375" style="65" customWidth="1"/>
    <col min="10755" max="10755" width="14.5703125" style="65" customWidth="1"/>
    <col min="10756" max="10756" width="14.42578125" style="65" customWidth="1"/>
    <col min="10757" max="10759" width="14.5703125" style="65" customWidth="1"/>
    <col min="10760" max="10760" width="9.140625" style="65"/>
    <col min="10761" max="10761" width="10.42578125" style="65" bestFit="1" customWidth="1"/>
    <col min="10762" max="10762" width="9.140625" style="65"/>
    <col min="10763" max="10763" width="11" style="65" customWidth="1"/>
    <col min="10764" max="11009" width="9.140625" style="65"/>
    <col min="11010" max="11010" width="7.7109375" style="65" customWidth="1"/>
    <col min="11011" max="11011" width="14.5703125" style="65" customWidth="1"/>
    <col min="11012" max="11012" width="14.42578125" style="65" customWidth="1"/>
    <col min="11013" max="11015" width="14.5703125" style="65" customWidth="1"/>
    <col min="11016" max="11016" width="9.140625" style="65"/>
    <col min="11017" max="11017" width="10.42578125" style="65" bestFit="1" customWidth="1"/>
    <col min="11018" max="11018" width="9.140625" style="65"/>
    <col min="11019" max="11019" width="11" style="65" customWidth="1"/>
    <col min="11020" max="11265" width="9.140625" style="65"/>
    <col min="11266" max="11266" width="7.7109375" style="65" customWidth="1"/>
    <col min="11267" max="11267" width="14.5703125" style="65" customWidth="1"/>
    <col min="11268" max="11268" width="14.42578125" style="65" customWidth="1"/>
    <col min="11269" max="11271" width="14.5703125" style="65" customWidth="1"/>
    <col min="11272" max="11272" width="9.140625" style="65"/>
    <col min="11273" max="11273" width="10.42578125" style="65" bestFit="1" customWidth="1"/>
    <col min="11274" max="11274" width="9.140625" style="65"/>
    <col min="11275" max="11275" width="11" style="65" customWidth="1"/>
    <col min="11276" max="11521" width="9.140625" style="65"/>
    <col min="11522" max="11522" width="7.7109375" style="65" customWidth="1"/>
    <col min="11523" max="11523" width="14.5703125" style="65" customWidth="1"/>
    <col min="11524" max="11524" width="14.42578125" style="65" customWidth="1"/>
    <col min="11525" max="11527" width="14.5703125" style="65" customWidth="1"/>
    <col min="11528" max="11528" width="9.140625" style="65"/>
    <col min="11529" max="11529" width="10.42578125" style="65" bestFit="1" customWidth="1"/>
    <col min="11530" max="11530" width="9.140625" style="65"/>
    <col min="11531" max="11531" width="11" style="65" customWidth="1"/>
    <col min="11532" max="11777" width="9.140625" style="65"/>
    <col min="11778" max="11778" width="7.7109375" style="65" customWidth="1"/>
    <col min="11779" max="11779" width="14.5703125" style="65" customWidth="1"/>
    <col min="11780" max="11780" width="14.42578125" style="65" customWidth="1"/>
    <col min="11781" max="11783" width="14.5703125" style="65" customWidth="1"/>
    <col min="11784" max="11784" width="9.140625" style="65"/>
    <col min="11785" max="11785" width="10.42578125" style="65" bestFit="1" customWidth="1"/>
    <col min="11786" max="11786" width="9.140625" style="65"/>
    <col min="11787" max="11787" width="11" style="65" customWidth="1"/>
    <col min="11788" max="12033" width="9.140625" style="65"/>
    <col min="12034" max="12034" width="7.7109375" style="65" customWidth="1"/>
    <col min="12035" max="12035" width="14.5703125" style="65" customWidth="1"/>
    <col min="12036" max="12036" width="14.42578125" style="65" customWidth="1"/>
    <col min="12037" max="12039" width="14.5703125" style="65" customWidth="1"/>
    <col min="12040" max="12040" width="9.140625" style="65"/>
    <col min="12041" max="12041" width="10.42578125" style="65" bestFit="1" customWidth="1"/>
    <col min="12042" max="12042" width="9.140625" style="65"/>
    <col min="12043" max="12043" width="11" style="65" customWidth="1"/>
    <col min="12044" max="12289" width="9.140625" style="65"/>
    <col min="12290" max="12290" width="7.7109375" style="65" customWidth="1"/>
    <col min="12291" max="12291" width="14.5703125" style="65" customWidth="1"/>
    <col min="12292" max="12292" width="14.42578125" style="65" customWidth="1"/>
    <col min="12293" max="12295" width="14.5703125" style="65" customWidth="1"/>
    <col min="12296" max="12296" width="9.140625" style="65"/>
    <col min="12297" max="12297" width="10.42578125" style="65" bestFit="1" customWidth="1"/>
    <col min="12298" max="12298" width="9.140625" style="65"/>
    <col min="12299" max="12299" width="11" style="65" customWidth="1"/>
    <col min="12300" max="12545" width="9.140625" style="65"/>
    <col min="12546" max="12546" width="7.7109375" style="65" customWidth="1"/>
    <col min="12547" max="12547" width="14.5703125" style="65" customWidth="1"/>
    <col min="12548" max="12548" width="14.42578125" style="65" customWidth="1"/>
    <col min="12549" max="12551" width="14.5703125" style="65" customWidth="1"/>
    <col min="12552" max="12552" width="9.140625" style="65"/>
    <col min="12553" max="12553" width="10.42578125" style="65" bestFit="1" customWidth="1"/>
    <col min="12554" max="12554" width="9.140625" style="65"/>
    <col min="12555" max="12555" width="11" style="65" customWidth="1"/>
    <col min="12556" max="12801" width="9.140625" style="65"/>
    <col min="12802" max="12802" width="7.7109375" style="65" customWidth="1"/>
    <col min="12803" max="12803" width="14.5703125" style="65" customWidth="1"/>
    <col min="12804" max="12804" width="14.42578125" style="65" customWidth="1"/>
    <col min="12805" max="12807" width="14.5703125" style="65" customWidth="1"/>
    <col min="12808" max="12808" width="9.140625" style="65"/>
    <col min="12809" max="12809" width="10.42578125" style="65" bestFit="1" customWidth="1"/>
    <col min="12810" max="12810" width="9.140625" style="65"/>
    <col min="12811" max="12811" width="11" style="65" customWidth="1"/>
    <col min="12812" max="13057" width="9.140625" style="65"/>
    <col min="13058" max="13058" width="7.7109375" style="65" customWidth="1"/>
    <col min="13059" max="13059" width="14.5703125" style="65" customWidth="1"/>
    <col min="13060" max="13060" width="14.42578125" style="65" customWidth="1"/>
    <col min="13061" max="13063" width="14.5703125" style="65" customWidth="1"/>
    <col min="13064" max="13064" width="9.140625" style="65"/>
    <col min="13065" max="13065" width="10.42578125" style="65" bestFit="1" customWidth="1"/>
    <col min="13066" max="13066" width="9.140625" style="65"/>
    <col min="13067" max="13067" width="11" style="65" customWidth="1"/>
    <col min="13068" max="13313" width="9.140625" style="65"/>
    <col min="13314" max="13314" width="7.7109375" style="65" customWidth="1"/>
    <col min="13315" max="13315" width="14.5703125" style="65" customWidth="1"/>
    <col min="13316" max="13316" width="14.42578125" style="65" customWidth="1"/>
    <col min="13317" max="13319" width="14.5703125" style="65" customWidth="1"/>
    <col min="13320" max="13320" width="9.140625" style="65"/>
    <col min="13321" max="13321" width="10.42578125" style="65" bestFit="1" customWidth="1"/>
    <col min="13322" max="13322" width="9.140625" style="65"/>
    <col min="13323" max="13323" width="11" style="65" customWidth="1"/>
    <col min="13324" max="13569" width="9.140625" style="65"/>
    <col min="13570" max="13570" width="7.7109375" style="65" customWidth="1"/>
    <col min="13571" max="13571" width="14.5703125" style="65" customWidth="1"/>
    <col min="13572" max="13572" width="14.42578125" style="65" customWidth="1"/>
    <col min="13573" max="13575" width="14.5703125" style="65" customWidth="1"/>
    <col min="13576" max="13576" width="9.140625" style="65"/>
    <col min="13577" max="13577" width="10.42578125" style="65" bestFit="1" customWidth="1"/>
    <col min="13578" max="13578" width="9.140625" style="65"/>
    <col min="13579" max="13579" width="11" style="65" customWidth="1"/>
    <col min="13580" max="13825" width="9.140625" style="65"/>
    <col min="13826" max="13826" width="7.7109375" style="65" customWidth="1"/>
    <col min="13827" max="13827" width="14.5703125" style="65" customWidth="1"/>
    <col min="13828" max="13828" width="14.42578125" style="65" customWidth="1"/>
    <col min="13829" max="13831" width="14.5703125" style="65" customWidth="1"/>
    <col min="13832" max="13832" width="9.140625" style="65"/>
    <col min="13833" max="13833" width="10.42578125" style="65" bestFit="1" customWidth="1"/>
    <col min="13834" max="13834" width="9.140625" style="65"/>
    <col min="13835" max="13835" width="11" style="65" customWidth="1"/>
    <col min="13836" max="14081" width="9.140625" style="65"/>
    <col min="14082" max="14082" width="7.7109375" style="65" customWidth="1"/>
    <col min="14083" max="14083" width="14.5703125" style="65" customWidth="1"/>
    <col min="14084" max="14084" width="14.42578125" style="65" customWidth="1"/>
    <col min="14085" max="14087" width="14.5703125" style="65" customWidth="1"/>
    <col min="14088" max="14088" width="9.140625" style="65"/>
    <col min="14089" max="14089" width="10.42578125" style="65" bestFit="1" customWidth="1"/>
    <col min="14090" max="14090" width="9.140625" style="65"/>
    <col min="14091" max="14091" width="11" style="65" customWidth="1"/>
    <col min="14092" max="14337" width="9.140625" style="65"/>
    <col min="14338" max="14338" width="7.7109375" style="65" customWidth="1"/>
    <col min="14339" max="14339" width="14.5703125" style="65" customWidth="1"/>
    <col min="14340" max="14340" width="14.42578125" style="65" customWidth="1"/>
    <col min="14341" max="14343" width="14.5703125" style="65" customWidth="1"/>
    <col min="14344" max="14344" width="9.140625" style="65"/>
    <col min="14345" max="14345" width="10.42578125" style="65" bestFit="1" customWidth="1"/>
    <col min="14346" max="14346" width="9.140625" style="65"/>
    <col min="14347" max="14347" width="11" style="65" customWidth="1"/>
    <col min="14348" max="14593" width="9.140625" style="65"/>
    <col min="14594" max="14594" width="7.7109375" style="65" customWidth="1"/>
    <col min="14595" max="14595" width="14.5703125" style="65" customWidth="1"/>
    <col min="14596" max="14596" width="14.42578125" style="65" customWidth="1"/>
    <col min="14597" max="14599" width="14.5703125" style="65" customWidth="1"/>
    <col min="14600" max="14600" width="9.140625" style="65"/>
    <col min="14601" max="14601" width="10.42578125" style="65" bestFit="1" customWidth="1"/>
    <col min="14602" max="14602" width="9.140625" style="65"/>
    <col min="14603" max="14603" width="11" style="65" customWidth="1"/>
    <col min="14604" max="14849" width="9.140625" style="65"/>
    <col min="14850" max="14850" width="7.7109375" style="65" customWidth="1"/>
    <col min="14851" max="14851" width="14.5703125" style="65" customWidth="1"/>
    <col min="14852" max="14852" width="14.42578125" style="65" customWidth="1"/>
    <col min="14853" max="14855" width="14.5703125" style="65" customWidth="1"/>
    <col min="14856" max="14856" width="9.140625" style="65"/>
    <col min="14857" max="14857" width="10.42578125" style="65" bestFit="1" customWidth="1"/>
    <col min="14858" max="14858" width="9.140625" style="65"/>
    <col min="14859" max="14859" width="11" style="65" customWidth="1"/>
    <col min="14860" max="15105" width="9.140625" style="65"/>
    <col min="15106" max="15106" width="7.7109375" style="65" customWidth="1"/>
    <col min="15107" max="15107" width="14.5703125" style="65" customWidth="1"/>
    <col min="15108" max="15108" width="14.42578125" style="65" customWidth="1"/>
    <col min="15109" max="15111" width="14.5703125" style="65" customWidth="1"/>
    <col min="15112" max="15112" width="9.140625" style="65"/>
    <col min="15113" max="15113" width="10.42578125" style="65" bestFit="1" customWidth="1"/>
    <col min="15114" max="15114" width="9.140625" style="65"/>
    <col min="15115" max="15115" width="11" style="65" customWidth="1"/>
    <col min="15116" max="15361" width="9.140625" style="65"/>
    <col min="15362" max="15362" width="7.7109375" style="65" customWidth="1"/>
    <col min="15363" max="15363" width="14.5703125" style="65" customWidth="1"/>
    <col min="15364" max="15364" width="14.42578125" style="65" customWidth="1"/>
    <col min="15365" max="15367" width="14.5703125" style="65" customWidth="1"/>
    <col min="15368" max="15368" width="9.140625" style="65"/>
    <col min="15369" max="15369" width="10.42578125" style="65" bestFit="1" customWidth="1"/>
    <col min="15370" max="15370" width="9.140625" style="65"/>
    <col min="15371" max="15371" width="11" style="65" customWidth="1"/>
    <col min="15372" max="15617" width="9.140625" style="65"/>
    <col min="15618" max="15618" width="7.7109375" style="65" customWidth="1"/>
    <col min="15619" max="15619" width="14.5703125" style="65" customWidth="1"/>
    <col min="15620" max="15620" width="14.42578125" style="65" customWidth="1"/>
    <col min="15621" max="15623" width="14.5703125" style="65" customWidth="1"/>
    <col min="15624" max="15624" width="9.140625" style="65"/>
    <col min="15625" max="15625" width="10.42578125" style="65" bestFit="1" customWidth="1"/>
    <col min="15626" max="15626" width="9.140625" style="65"/>
    <col min="15627" max="15627" width="11" style="65" customWidth="1"/>
    <col min="15628" max="15873" width="9.140625" style="65"/>
    <col min="15874" max="15874" width="7.7109375" style="65" customWidth="1"/>
    <col min="15875" max="15875" width="14.5703125" style="65" customWidth="1"/>
    <col min="15876" max="15876" width="14.42578125" style="65" customWidth="1"/>
    <col min="15877" max="15879" width="14.5703125" style="65" customWidth="1"/>
    <col min="15880" max="15880" width="9.140625" style="65"/>
    <col min="15881" max="15881" width="10.42578125" style="65" bestFit="1" customWidth="1"/>
    <col min="15882" max="15882" width="9.140625" style="65"/>
    <col min="15883" max="15883" width="11" style="65" customWidth="1"/>
    <col min="15884" max="16129" width="9.140625" style="65"/>
    <col min="16130" max="16130" width="7.7109375" style="65" customWidth="1"/>
    <col min="16131" max="16131" width="14.5703125" style="65" customWidth="1"/>
    <col min="16132" max="16132" width="14.42578125" style="65" customWidth="1"/>
    <col min="16133" max="16135" width="14.5703125" style="65" customWidth="1"/>
    <col min="16136" max="16136" width="9.140625" style="65"/>
    <col min="16137" max="16137" width="10.42578125" style="65" bestFit="1" customWidth="1"/>
    <col min="16138" max="16138" width="9.140625" style="65"/>
    <col min="16139" max="16139" width="11" style="65" customWidth="1"/>
    <col min="16140" max="16384" width="9.140625" style="65"/>
  </cols>
  <sheetData>
    <row r="1" spans="1:16" x14ac:dyDescent="0.25">
      <c r="A1" s="63"/>
      <c r="B1" s="63"/>
      <c r="C1" s="63"/>
      <c r="D1" s="63"/>
      <c r="E1" s="63"/>
      <c r="F1" s="63"/>
      <c r="G1" s="64"/>
    </row>
    <row r="2" spans="1:16" x14ac:dyDescent="0.25">
      <c r="A2" s="63"/>
      <c r="B2" s="63"/>
      <c r="C2" s="63"/>
      <c r="D2" s="63"/>
      <c r="E2" s="63"/>
      <c r="F2" s="66"/>
      <c r="G2" s="67"/>
    </row>
    <row r="3" spans="1:16" x14ac:dyDescent="0.25">
      <c r="A3" s="63"/>
      <c r="B3" s="63"/>
      <c r="C3" s="63"/>
      <c r="D3" s="63"/>
      <c r="E3" s="63"/>
      <c r="F3" s="66"/>
      <c r="G3" s="67"/>
      <c r="J3" s="149"/>
      <c r="K3" s="149"/>
    </row>
    <row r="4" spans="1:16" ht="21" x14ac:dyDescent="0.35">
      <c r="A4" s="63"/>
      <c r="B4" s="70" t="s">
        <v>34</v>
      </c>
      <c r="C4" s="63"/>
      <c r="D4" s="63"/>
      <c r="E4" s="71"/>
      <c r="F4" s="72"/>
      <c r="G4" s="63"/>
      <c r="J4" s="150"/>
      <c r="K4" s="151"/>
      <c r="L4" s="152"/>
      <c r="N4" s="76"/>
      <c r="O4" s="77"/>
    </row>
    <row r="5" spans="1:16" x14ac:dyDescent="0.25">
      <c r="A5" s="63"/>
      <c r="B5" s="63"/>
      <c r="C5" s="63"/>
      <c r="D5" s="63"/>
      <c r="E5" s="63"/>
      <c r="F5" s="72"/>
      <c r="G5" s="63"/>
      <c r="J5" s="150"/>
      <c r="K5" s="151"/>
      <c r="L5" s="152"/>
      <c r="N5" s="78"/>
      <c r="O5" s="77"/>
    </row>
    <row r="6" spans="1:16" x14ac:dyDescent="0.25">
      <c r="A6" s="63"/>
      <c r="B6" s="79" t="s">
        <v>36</v>
      </c>
      <c r="C6" s="80"/>
      <c r="D6" s="81"/>
      <c r="E6" s="82">
        <v>45658</v>
      </c>
      <c r="F6" s="83"/>
      <c r="G6" s="63"/>
      <c r="J6" s="150"/>
      <c r="K6" s="151"/>
      <c r="L6" s="152"/>
      <c r="N6" s="84"/>
      <c r="O6" s="84"/>
    </row>
    <row r="7" spans="1:16" x14ac:dyDescent="0.25">
      <c r="A7" s="63"/>
      <c r="B7" s="85" t="s">
        <v>38</v>
      </c>
      <c r="C7" s="86"/>
      <c r="E7" s="87">
        <v>88</v>
      </c>
      <c r="F7" s="88" t="s">
        <v>28</v>
      </c>
      <c r="G7" s="63"/>
      <c r="J7" s="150"/>
      <c r="K7" s="151"/>
      <c r="L7" s="152"/>
      <c r="N7" s="89"/>
      <c r="O7" s="89"/>
    </row>
    <row r="8" spans="1:16" x14ac:dyDescent="0.25">
      <c r="A8" s="63"/>
      <c r="B8" s="85" t="s">
        <v>44</v>
      </c>
      <c r="C8" s="86"/>
      <c r="E8" s="91">
        <v>249155.03479757387</v>
      </c>
      <c r="F8" s="88" t="s">
        <v>41</v>
      </c>
      <c r="G8" s="97"/>
      <c r="J8" s="150"/>
      <c r="K8" s="108"/>
      <c r="L8" s="152"/>
      <c r="M8" s="89"/>
      <c r="N8" s="89"/>
      <c r="O8" s="89"/>
      <c r="P8" s="94"/>
    </row>
    <row r="9" spans="1:16" x14ac:dyDescent="0.25">
      <c r="A9" s="63"/>
      <c r="B9" s="85" t="s">
        <v>45</v>
      </c>
      <c r="C9" s="86"/>
      <c r="E9" s="91">
        <v>249155.03479757387</v>
      </c>
      <c r="F9" s="88" t="s">
        <v>41</v>
      </c>
      <c r="G9" s="63"/>
      <c r="I9" s="153"/>
      <c r="J9" s="84"/>
      <c r="K9" s="154"/>
      <c r="L9" s="84"/>
      <c r="M9" s="89"/>
      <c r="N9" s="89"/>
      <c r="O9" s="89"/>
      <c r="P9" s="94"/>
    </row>
    <row r="10" spans="1:16" x14ac:dyDescent="0.25">
      <c r="A10" s="63"/>
      <c r="B10" s="85" t="s">
        <v>71</v>
      </c>
      <c r="C10" s="86"/>
      <c r="E10" s="155">
        <v>1</v>
      </c>
      <c r="F10" s="88"/>
      <c r="G10" s="63"/>
      <c r="J10" s="84"/>
      <c r="K10" s="94"/>
      <c r="L10" s="84"/>
      <c r="M10" s="89"/>
      <c r="N10" s="89"/>
      <c r="O10" s="89"/>
      <c r="P10" s="94"/>
    </row>
    <row r="11" spans="1:16" x14ac:dyDescent="0.25">
      <c r="A11" s="63"/>
      <c r="B11" s="144" t="s">
        <v>70</v>
      </c>
      <c r="C11" s="145"/>
      <c r="D11" s="146"/>
      <c r="E11" s="147">
        <v>5.8999999999999997E-2</v>
      </c>
      <c r="F11" s="102"/>
      <c r="G11" s="103"/>
      <c r="K11" s="98"/>
      <c r="L11" s="98"/>
      <c r="M11" s="89"/>
      <c r="N11" s="89"/>
      <c r="O11" s="89"/>
      <c r="P11" s="94"/>
    </row>
    <row r="12" spans="1:16" x14ac:dyDescent="0.25">
      <c r="A12" s="63"/>
      <c r="B12" s="104"/>
      <c r="C12" s="86"/>
      <c r="E12" s="105"/>
      <c r="F12" s="104"/>
      <c r="G12" s="103"/>
      <c r="K12" s="98"/>
      <c r="L12" s="98"/>
      <c r="M12" s="89"/>
      <c r="N12" s="89"/>
      <c r="O12" s="89"/>
      <c r="P12" s="94"/>
    </row>
    <row r="13" spans="1:16" x14ac:dyDescent="0.25">
      <c r="N13" s="89"/>
      <c r="O13" s="89"/>
      <c r="P13" s="94"/>
    </row>
    <row r="14" spans="1:16" ht="15.75" thickBot="1" x14ac:dyDescent="0.3">
      <c r="A14" s="106" t="s">
        <v>46</v>
      </c>
      <c r="B14" s="106" t="s">
        <v>47</v>
      </c>
      <c r="C14" s="106" t="s">
        <v>48</v>
      </c>
      <c r="D14" s="106" t="s">
        <v>49</v>
      </c>
      <c r="E14" s="106" t="s">
        <v>50</v>
      </c>
      <c r="F14" s="106" t="s">
        <v>51</v>
      </c>
      <c r="G14" s="106" t="s">
        <v>52</v>
      </c>
      <c r="N14" s="89"/>
      <c r="O14" s="89"/>
      <c r="P14" s="94"/>
    </row>
    <row r="15" spans="1:16" x14ac:dyDescent="0.25">
      <c r="A15" s="107">
        <f>E6</f>
        <v>45658</v>
      </c>
      <c r="B15" s="86">
        <v>1</v>
      </c>
      <c r="C15" s="72">
        <f>E8</f>
        <v>249155.03479757387</v>
      </c>
      <c r="D15" s="108">
        <f>ROUND(C15*$E$11/12,2)</f>
        <v>1225.01</v>
      </c>
      <c r="E15" s="108">
        <f>F15-D15</f>
        <v>0</v>
      </c>
      <c r="F15" s="108">
        <f>ROUND(PMT($E$11/12,E7,-E8,E9),2)</f>
        <v>1225.01</v>
      </c>
      <c r="G15" s="108">
        <f>C15-E15</f>
        <v>249155.03479757387</v>
      </c>
      <c r="N15" s="89"/>
      <c r="O15" s="89"/>
      <c r="P15" s="94"/>
    </row>
    <row r="16" spans="1:16" x14ac:dyDescent="0.25">
      <c r="A16" s="107">
        <f>EDATE(A15,1)</f>
        <v>45689</v>
      </c>
      <c r="B16" s="86">
        <v>2</v>
      </c>
      <c r="C16" s="72">
        <f>G15</f>
        <v>249155.03479757387</v>
      </c>
      <c r="D16" s="108">
        <f t="shared" ref="D16:D73" si="0">ROUND(C16*$E$11/12,2)</f>
        <v>1225.01</v>
      </c>
      <c r="E16" s="108">
        <f>F16-D16</f>
        <v>0</v>
      </c>
      <c r="F16" s="108">
        <f>F15</f>
        <v>1225.01</v>
      </c>
      <c r="G16" s="108">
        <f t="shared" ref="G16:G73" si="1">C16-E16</f>
        <v>249155.03479757387</v>
      </c>
      <c r="N16" s="89"/>
      <c r="O16" s="89"/>
      <c r="P16" s="94"/>
    </row>
    <row r="17" spans="1:16" x14ac:dyDescent="0.25">
      <c r="A17" s="107">
        <f>EDATE(A16,1)</f>
        <v>45717</v>
      </c>
      <c r="B17" s="86">
        <v>3</v>
      </c>
      <c r="C17" s="72">
        <f>G16</f>
        <v>249155.03479757387</v>
      </c>
      <c r="D17" s="108">
        <f t="shared" si="0"/>
        <v>1225.01</v>
      </c>
      <c r="E17" s="108">
        <f>F17-D17</f>
        <v>0</v>
      </c>
      <c r="F17" s="108">
        <f t="shared" ref="F17:F80" si="2">F16</f>
        <v>1225.01</v>
      </c>
      <c r="G17" s="108">
        <f t="shared" si="1"/>
        <v>249155.03479757387</v>
      </c>
      <c r="N17" s="89"/>
      <c r="O17" s="89"/>
      <c r="P17" s="94"/>
    </row>
    <row r="18" spans="1:16" x14ac:dyDescent="0.25">
      <c r="A18" s="107">
        <f t="shared" ref="A18:A81" si="3">EDATE(A17,1)</f>
        <v>45748</v>
      </c>
      <c r="B18" s="86">
        <v>4</v>
      </c>
      <c r="C18" s="72">
        <f t="shared" ref="C18:C73" si="4">G17</f>
        <v>249155.03479757387</v>
      </c>
      <c r="D18" s="108">
        <f t="shared" si="0"/>
        <v>1225.01</v>
      </c>
      <c r="E18" s="108">
        <f t="shared" ref="E18:E73" si="5">F18-D18</f>
        <v>0</v>
      </c>
      <c r="F18" s="108">
        <f t="shared" si="2"/>
        <v>1225.01</v>
      </c>
      <c r="G18" s="108">
        <f t="shared" si="1"/>
        <v>249155.03479757387</v>
      </c>
      <c r="N18" s="89"/>
      <c r="O18" s="89"/>
      <c r="P18" s="94"/>
    </row>
    <row r="19" spans="1:16" x14ac:dyDescent="0.25">
      <c r="A19" s="107">
        <f t="shared" si="3"/>
        <v>45778</v>
      </c>
      <c r="B19" s="86">
        <v>5</v>
      </c>
      <c r="C19" s="72">
        <f t="shared" si="4"/>
        <v>249155.03479757387</v>
      </c>
      <c r="D19" s="108">
        <f t="shared" si="0"/>
        <v>1225.01</v>
      </c>
      <c r="E19" s="108">
        <f t="shared" si="5"/>
        <v>0</v>
      </c>
      <c r="F19" s="108">
        <f t="shared" si="2"/>
        <v>1225.01</v>
      </c>
      <c r="G19" s="108">
        <f t="shared" si="1"/>
        <v>249155.03479757387</v>
      </c>
      <c r="N19" s="89"/>
      <c r="O19" s="89"/>
      <c r="P19" s="94"/>
    </row>
    <row r="20" spans="1:16" x14ac:dyDescent="0.25">
      <c r="A20" s="107">
        <f t="shared" si="3"/>
        <v>45809</v>
      </c>
      <c r="B20" s="86">
        <v>6</v>
      </c>
      <c r="C20" s="72">
        <f t="shared" si="4"/>
        <v>249155.03479757387</v>
      </c>
      <c r="D20" s="108">
        <f t="shared" si="0"/>
        <v>1225.01</v>
      </c>
      <c r="E20" s="108">
        <f t="shared" si="5"/>
        <v>0</v>
      </c>
      <c r="F20" s="108">
        <f t="shared" si="2"/>
        <v>1225.01</v>
      </c>
      <c r="G20" s="108">
        <f t="shared" si="1"/>
        <v>249155.03479757387</v>
      </c>
      <c r="K20" s="98"/>
      <c r="L20" s="98"/>
      <c r="M20" s="89"/>
      <c r="N20" s="89"/>
      <c r="O20" s="89"/>
      <c r="P20" s="94"/>
    </row>
    <row r="21" spans="1:16" x14ac:dyDescent="0.25">
      <c r="A21" s="107">
        <f t="shared" si="3"/>
        <v>45839</v>
      </c>
      <c r="B21" s="86">
        <v>7</v>
      </c>
      <c r="C21" s="72">
        <f t="shared" si="4"/>
        <v>249155.03479757387</v>
      </c>
      <c r="D21" s="108">
        <f t="shared" si="0"/>
        <v>1225.01</v>
      </c>
      <c r="E21" s="108">
        <f t="shared" si="5"/>
        <v>0</v>
      </c>
      <c r="F21" s="108">
        <f t="shared" si="2"/>
        <v>1225.01</v>
      </c>
      <c r="G21" s="108">
        <f t="shared" si="1"/>
        <v>249155.03479757387</v>
      </c>
      <c r="K21" s="98"/>
      <c r="L21" s="98"/>
      <c r="M21" s="89"/>
      <c r="N21" s="89"/>
      <c r="O21" s="89"/>
      <c r="P21" s="94"/>
    </row>
    <row r="22" spans="1:16" x14ac:dyDescent="0.25">
      <c r="A22" s="107">
        <f>EDATE(A21,1)</f>
        <v>45870</v>
      </c>
      <c r="B22" s="86">
        <v>8</v>
      </c>
      <c r="C22" s="72">
        <f t="shared" si="4"/>
        <v>249155.03479757387</v>
      </c>
      <c r="D22" s="108">
        <f t="shared" si="0"/>
        <v>1225.01</v>
      </c>
      <c r="E22" s="108">
        <f t="shared" si="5"/>
        <v>0</v>
      </c>
      <c r="F22" s="108">
        <f t="shared" si="2"/>
        <v>1225.01</v>
      </c>
      <c r="G22" s="108">
        <f t="shared" si="1"/>
        <v>249155.03479757387</v>
      </c>
      <c r="K22" s="98"/>
      <c r="L22" s="98"/>
      <c r="M22" s="89"/>
      <c r="N22" s="89"/>
      <c r="O22" s="89"/>
      <c r="P22" s="94"/>
    </row>
    <row r="23" spans="1:16" x14ac:dyDescent="0.25">
      <c r="A23" s="107">
        <f t="shared" si="3"/>
        <v>45901</v>
      </c>
      <c r="B23" s="86">
        <v>9</v>
      </c>
      <c r="C23" s="72">
        <f t="shared" si="4"/>
        <v>249155.03479757387</v>
      </c>
      <c r="D23" s="108">
        <f t="shared" si="0"/>
        <v>1225.01</v>
      </c>
      <c r="E23" s="108">
        <f t="shared" si="5"/>
        <v>0</v>
      </c>
      <c r="F23" s="108">
        <f t="shared" si="2"/>
        <v>1225.01</v>
      </c>
      <c r="G23" s="108">
        <f t="shared" si="1"/>
        <v>249155.03479757387</v>
      </c>
      <c r="K23" s="98"/>
      <c r="L23" s="98"/>
      <c r="M23" s="89"/>
      <c r="N23" s="89"/>
      <c r="O23" s="89"/>
      <c r="P23" s="94"/>
    </row>
    <row r="24" spans="1:16" x14ac:dyDescent="0.25">
      <c r="A24" s="107">
        <f t="shared" si="3"/>
        <v>45931</v>
      </c>
      <c r="B24" s="86">
        <v>10</v>
      </c>
      <c r="C24" s="72">
        <f t="shared" si="4"/>
        <v>249155.03479757387</v>
      </c>
      <c r="D24" s="108">
        <f t="shared" si="0"/>
        <v>1225.01</v>
      </c>
      <c r="E24" s="108">
        <f t="shared" si="5"/>
        <v>0</v>
      </c>
      <c r="F24" s="108">
        <f t="shared" si="2"/>
        <v>1225.01</v>
      </c>
      <c r="G24" s="108">
        <f t="shared" si="1"/>
        <v>249155.03479757387</v>
      </c>
    </row>
    <row r="25" spans="1:16" x14ac:dyDescent="0.25">
      <c r="A25" s="107">
        <f t="shared" si="3"/>
        <v>45962</v>
      </c>
      <c r="B25" s="86">
        <v>11</v>
      </c>
      <c r="C25" s="72">
        <f t="shared" si="4"/>
        <v>249155.03479757387</v>
      </c>
      <c r="D25" s="108">
        <f t="shared" si="0"/>
        <v>1225.01</v>
      </c>
      <c r="E25" s="108">
        <f t="shared" si="5"/>
        <v>0</v>
      </c>
      <c r="F25" s="108">
        <f t="shared" si="2"/>
        <v>1225.01</v>
      </c>
      <c r="G25" s="108">
        <f t="shared" si="1"/>
        <v>249155.03479757387</v>
      </c>
    </row>
    <row r="26" spans="1:16" x14ac:dyDescent="0.25">
      <c r="A26" s="107">
        <f t="shared" si="3"/>
        <v>45992</v>
      </c>
      <c r="B26" s="86">
        <v>12</v>
      </c>
      <c r="C26" s="72">
        <f t="shared" si="4"/>
        <v>249155.03479757387</v>
      </c>
      <c r="D26" s="108">
        <f t="shared" si="0"/>
        <v>1225.01</v>
      </c>
      <c r="E26" s="108">
        <f t="shared" si="5"/>
        <v>0</v>
      </c>
      <c r="F26" s="108">
        <f t="shared" si="2"/>
        <v>1225.01</v>
      </c>
      <c r="G26" s="108">
        <f t="shared" si="1"/>
        <v>249155.03479757387</v>
      </c>
    </row>
    <row r="27" spans="1:16" x14ac:dyDescent="0.25">
      <c r="A27" s="107">
        <f t="shared" si="3"/>
        <v>46023</v>
      </c>
      <c r="B27" s="86">
        <v>13</v>
      </c>
      <c r="C27" s="72">
        <f t="shared" si="4"/>
        <v>249155.03479757387</v>
      </c>
      <c r="D27" s="108">
        <f t="shared" si="0"/>
        <v>1225.01</v>
      </c>
      <c r="E27" s="108">
        <f t="shared" si="5"/>
        <v>0</v>
      </c>
      <c r="F27" s="108">
        <f t="shared" si="2"/>
        <v>1225.01</v>
      </c>
      <c r="G27" s="108">
        <f t="shared" si="1"/>
        <v>249155.03479757387</v>
      </c>
    </row>
    <row r="28" spans="1:16" x14ac:dyDescent="0.25">
      <c r="A28" s="107">
        <f t="shared" si="3"/>
        <v>46054</v>
      </c>
      <c r="B28" s="86">
        <v>14</v>
      </c>
      <c r="C28" s="72">
        <f t="shared" si="4"/>
        <v>249155.03479757387</v>
      </c>
      <c r="D28" s="108">
        <f t="shared" si="0"/>
        <v>1225.01</v>
      </c>
      <c r="E28" s="108">
        <f t="shared" si="5"/>
        <v>0</v>
      </c>
      <c r="F28" s="108">
        <f t="shared" si="2"/>
        <v>1225.01</v>
      </c>
      <c r="G28" s="108">
        <f t="shared" si="1"/>
        <v>249155.03479757387</v>
      </c>
    </row>
    <row r="29" spans="1:16" x14ac:dyDescent="0.25">
      <c r="A29" s="107">
        <f t="shared" si="3"/>
        <v>46082</v>
      </c>
      <c r="B29" s="86">
        <v>15</v>
      </c>
      <c r="C29" s="72">
        <f t="shared" si="4"/>
        <v>249155.03479757387</v>
      </c>
      <c r="D29" s="108">
        <f t="shared" si="0"/>
        <v>1225.01</v>
      </c>
      <c r="E29" s="108">
        <f t="shared" si="5"/>
        <v>0</v>
      </c>
      <c r="F29" s="108">
        <f t="shared" si="2"/>
        <v>1225.01</v>
      </c>
      <c r="G29" s="108">
        <f t="shared" si="1"/>
        <v>249155.03479757387</v>
      </c>
    </row>
    <row r="30" spans="1:16" x14ac:dyDescent="0.25">
      <c r="A30" s="107">
        <f t="shared" si="3"/>
        <v>46113</v>
      </c>
      <c r="B30" s="86">
        <v>16</v>
      </c>
      <c r="C30" s="72">
        <f t="shared" si="4"/>
        <v>249155.03479757387</v>
      </c>
      <c r="D30" s="108">
        <f t="shared" si="0"/>
        <v>1225.01</v>
      </c>
      <c r="E30" s="108">
        <f t="shared" si="5"/>
        <v>0</v>
      </c>
      <c r="F30" s="108">
        <f t="shared" si="2"/>
        <v>1225.01</v>
      </c>
      <c r="G30" s="108">
        <f t="shared" si="1"/>
        <v>249155.03479757387</v>
      </c>
    </row>
    <row r="31" spans="1:16" x14ac:dyDescent="0.25">
      <c r="A31" s="107">
        <f t="shared" si="3"/>
        <v>46143</v>
      </c>
      <c r="B31" s="86">
        <v>17</v>
      </c>
      <c r="C31" s="72">
        <f t="shared" si="4"/>
        <v>249155.03479757387</v>
      </c>
      <c r="D31" s="108">
        <f t="shared" si="0"/>
        <v>1225.01</v>
      </c>
      <c r="E31" s="108">
        <f t="shared" si="5"/>
        <v>0</v>
      </c>
      <c r="F31" s="108">
        <f t="shared" si="2"/>
        <v>1225.01</v>
      </c>
      <c r="G31" s="108">
        <f t="shared" si="1"/>
        <v>249155.03479757387</v>
      </c>
    </row>
    <row r="32" spans="1:16" x14ac:dyDescent="0.25">
      <c r="A32" s="107">
        <f t="shared" si="3"/>
        <v>46174</v>
      </c>
      <c r="B32" s="86">
        <v>18</v>
      </c>
      <c r="C32" s="72">
        <f t="shared" si="4"/>
        <v>249155.03479757387</v>
      </c>
      <c r="D32" s="108">
        <f t="shared" si="0"/>
        <v>1225.01</v>
      </c>
      <c r="E32" s="108">
        <f t="shared" si="5"/>
        <v>0</v>
      </c>
      <c r="F32" s="108">
        <f t="shared" si="2"/>
        <v>1225.01</v>
      </c>
      <c r="G32" s="108">
        <f t="shared" si="1"/>
        <v>249155.03479757387</v>
      </c>
    </row>
    <row r="33" spans="1:7" x14ac:dyDescent="0.25">
      <c r="A33" s="107">
        <f t="shared" si="3"/>
        <v>46204</v>
      </c>
      <c r="B33" s="86">
        <v>19</v>
      </c>
      <c r="C33" s="72">
        <f t="shared" si="4"/>
        <v>249155.03479757387</v>
      </c>
      <c r="D33" s="108">
        <f t="shared" si="0"/>
        <v>1225.01</v>
      </c>
      <c r="E33" s="108">
        <f t="shared" si="5"/>
        <v>0</v>
      </c>
      <c r="F33" s="108">
        <f t="shared" si="2"/>
        <v>1225.01</v>
      </c>
      <c r="G33" s="108">
        <f t="shared" si="1"/>
        <v>249155.03479757387</v>
      </c>
    </row>
    <row r="34" spans="1:7" x14ac:dyDescent="0.25">
      <c r="A34" s="107">
        <f t="shared" si="3"/>
        <v>46235</v>
      </c>
      <c r="B34" s="86">
        <v>20</v>
      </c>
      <c r="C34" s="72">
        <f t="shared" si="4"/>
        <v>249155.03479757387</v>
      </c>
      <c r="D34" s="108">
        <f t="shared" si="0"/>
        <v>1225.01</v>
      </c>
      <c r="E34" s="108">
        <f t="shared" si="5"/>
        <v>0</v>
      </c>
      <c r="F34" s="108">
        <f t="shared" si="2"/>
        <v>1225.01</v>
      </c>
      <c r="G34" s="108">
        <f t="shared" si="1"/>
        <v>249155.03479757387</v>
      </c>
    </row>
    <row r="35" spans="1:7" x14ac:dyDescent="0.25">
      <c r="A35" s="107">
        <f t="shared" si="3"/>
        <v>46266</v>
      </c>
      <c r="B35" s="86">
        <v>21</v>
      </c>
      <c r="C35" s="72">
        <f t="shared" si="4"/>
        <v>249155.03479757387</v>
      </c>
      <c r="D35" s="108">
        <f t="shared" si="0"/>
        <v>1225.01</v>
      </c>
      <c r="E35" s="108">
        <f t="shared" si="5"/>
        <v>0</v>
      </c>
      <c r="F35" s="108">
        <f t="shared" si="2"/>
        <v>1225.01</v>
      </c>
      <c r="G35" s="108">
        <f t="shared" si="1"/>
        <v>249155.03479757387</v>
      </c>
    </row>
    <row r="36" spans="1:7" x14ac:dyDescent="0.25">
      <c r="A36" s="107">
        <f t="shared" si="3"/>
        <v>46296</v>
      </c>
      <c r="B36" s="86">
        <v>22</v>
      </c>
      <c r="C36" s="72">
        <f t="shared" si="4"/>
        <v>249155.03479757387</v>
      </c>
      <c r="D36" s="108">
        <f t="shared" si="0"/>
        <v>1225.01</v>
      </c>
      <c r="E36" s="108">
        <f t="shared" si="5"/>
        <v>0</v>
      </c>
      <c r="F36" s="108">
        <f t="shared" si="2"/>
        <v>1225.01</v>
      </c>
      <c r="G36" s="108">
        <f t="shared" si="1"/>
        <v>249155.03479757387</v>
      </c>
    </row>
    <row r="37" spans="1:7" x14ac:dyDescent="0.25">
      <c r="A37" s="107">
        <f t="shared" si="3"/>
        <v>46327</v>
      </c>
      <c r="B37" s="86">
        <v>23</v>
      </c>
      <c r="C37" s="72">
        <f t="shared" si="4"/>
        <v>249155.03479757387</v>
      </c>
      <c r="D37" s="108">
        <f t="shared" si="0"/>
        <v>1225.01</v>
      </c>
      <c r="E37" s="108">
        <f t="shared" si="5"/>
        <v>0</v>
      </c>
      <c r="F37" s="108">
        <f t="shared" si="2"/>
        <v>1225.01</v>
      </c>
      <c r="G37" s="108">
        <f t="shared" si="1"/>
        <v>249155.03479757387</v>
      </c>
    </row>
    <row r="38" spans="1:7" x14ac:dyDescent="0.25">
      <c r="A38" s="107">
        <f t="shared" si="3"/>
        <v>46357</v>
      </c>
      <c r="B38" s="86">
        <v>24</v>
      </c>
      <c r="C38" s="72">
        <f t="shared" si="4"/>
        <v>249155.03479757387</v>
      </c>
      <c r="D38" s="108">
        <f t="shared" si="0"/>
        <v>1225.01</v>
      </c>
      <c r="E38" s="108">
        <f t="shared" si="5"/>
        <v>0</v>
      </c>
      <c r="F38" s="108">
        <f t="shared" si="2"/>
        <v>1225.01</v>
      </c>
      <c r="G38" s="108">
        <f t="shared" si="1"/>
        <v>249155.03479757387</v>
      </c>
    </row>
    <row r="39" spans="1:7" x14ac:dyDescent="0.25">
      <c r="A39" s="107">
        <f t="shared" si="3"/>
        <v>46388</v>
      </c>
      <c r="B39" s="86">
        <v>25</v>
      </c>
      <c r="C39" s="72">
        <f t="shared" si="4"/>
        <v>249155.03479757387</v>
      </c>
      <c r="D39" s="108">
        <f t="shared" si="0"/>
        <v>1225.01</v>
      </c>
      <c r="E39" s="108">
        <f t="shared" si="5"/>
        <v>0</v>
      </c>
      <c r="F39" s="108">
        <f t="shared" si="2"/>
        <v>1225.01</v>
      </c>
      <c r="G39" s="108">
        <f t="shared" si="1"/>
        <v>249155.03479757387</v>
      </c>
    </row>
    <row r="40" spans="1:7" x14ac:dyDescent="0.25">
      <c r="A40" s="107">
        <f t="shared" si="3"/>
        <v>46419</v>
      </c>
      <c r="B40" s="86">
        <v>26</v>
      </c>
      <c r="C40" s="72">
        <f t="shared" si="4"/>
        <v>249155.03479757387</v>
      </c>
      <c r="D40" s="108">
        <f t="shared" si="0"/>
        <v>1225.01</v>
      </c>
      <c r="E40" s="108">
        <f t="shared" si="5"/>
        <v>0</v>
      </c>
      <c r="F40" s="108">
        <f t="shared" si="2"/>
        <v>1225.01</v>
      </c>
      <c r="G40" s="108">
        <f t="shared" si="1"/>
        <v>249155.03479757387</v>
      </c>
    </row>
    <row r="41" spans="1:7" x14ac:dyDescent="0.25">
      <c r="A41" s="107">
        <f t="shared" si="3"/>
        <v>46447</v>
      </c>
      <c r="B41" s="86">
        <v>27</v>
      </c>
      <c r="C41" s="72">
        <f t="shared" si="4"/>
        <v>249155.03479757387</v>
      </c>
      <c r="D41" s="108">
        <f t="shared" si="0"/>
        <v>1225.01</v>
      </c>
      <c r="E41" s="108">
        <f t="shared" si="5"/>
        <v>0</v>
      </c>
      <c r="F41" s="108">
        <f t="shared" si="2"/>
        <v>1225.01</v>
      </c>
      <c r="G41" s="108">
        <f t="shared" si="1"/>
        <v>249155.03479757387</v>
      </c>
    </row>
    <row r="42" spans="1:7" x14ac:dyDescent="0.25">
      <c r="A42" s="107">
        <f t="shared" si="3"/>
        <v>46478</v>
      </c>
      <c r="B42" s="86">
        <v>28</v>
      </c>
      <c r="C42" s="72">
        <f t="shared" si="4"/>
        <v>249155.03479757387</v>
      </c>
      <c r="D42" s="108">
        <f t="shared" si="0"/>
        <v>1225.01</v>
      </c>
      <c r="E42" s="108">
        <f t="shared" si="5"/>
        <v>0</v>
      </c>
      <c r="F42" s="108">
        <f t="shared" si="2"/>
        <v>1225.01</v>
      </c>
      <c r="G42" s="108">
        <f t="shared" si="1"/>
        <v>249155.03479757387</v>
      </c>
    </row>
    <row r="43" spans="1:7" x14ac:dyDescent="0.25">
      <c r="A43" s="107">
        <f t="shared" si="3"/>
        <v>46508</v>
      </c>
      <c r="B43" s="86">
        <v>29</v>
      </c>
      <c r="C43" s="72">
        <f t="shared" si="4"/>
        <v>249155.03479757387</v>
      </c>
      <c r="D43" s="108">
        <f t="shared" si="0"/>
        <v>1225.01</v>
      </c>
      <c r="E43" s="108">
        <f t="shared" si="5"/>
        <v>0</v>
      </c>
      <c r="F43" s="108">
        <f t="shared" si="2"/>
        <v>1225.01</v>
      </c>
      <c r="G43" s="108">
        <f t="shared" si="1"/>
        <v>249155.03479757387</v>
      </c>
    </row>
    <row r="44" spans="1:7" x14ac:dyDescent="0.25">
      <c r="A44" s="107">
        <f t="shared" si="3"/>
        <v>46539</v>
      </c>
      <c r="B44" s="86">
        <v>30</v>
      </c>
      <c r="C44" s="72">
        <f t="shared" si="4"/>
        <v>249155.03479757387</v>
      </c>
      <c r="D44" s="108">
        <f t="shared" si="0"/>
        <v>1225.01</v>
      </c>
      <c r="E44" s="108">
        <f t="shared" si="5"/>
        <v>0</v>
      </c>
      <c r="F44" s="108">
        <f t="shared" si="2"/>
        <v>1225.01</v>
      </c>
      <c r="G44" s="108">
        <f t="shared" si="1"/>
        <v>249155.03479757387</v>
      </c>
    </row>
    <row r="45" spans="1:7" x14ac:dyDescent="0.25">
      <c r="A45" s="107">
        <f t="shared" si="3"/>
        <v>46569</v>
      </c>
      <c r="B45" s="86">
        <v>31</v>
      </c>
      <c r="C45" s="72">
        <f t="shared" si="4"/>
        <v>249155.03479757387</v>
      </c>
      <c r="D45" s="108">
        <f t="shared" si="0"/>
        <v>1225.01</v>
      </c>
      <c r="E45" s="108">
        <f t="shared" si="5"/>
        <v>0</v>
      </c>
      <c r="F45" s="108">
        <f t="shared" si="2"/>
        <v>1225.01</v>
      </c>
      <c r="G45" s="108">
        <f t="shared" si="1"/>
        <v>249155.03479757387</v>
      </c>
    </row>
    <row r="46" spans="1:7" x14ac:dyDescent="0.25">
      <c r="A46" s="107">
        <f t="shared" si="3"/>
        <v>46600</v>
      </c>
      <c r="B46" s="86">
        <v>32</v>
      </c>
      <c r="C46" s="72">
        <f t="shared" si="4"/>
        <v>249155.03479757387</v>
      </c>
      <c r="D46" s="108">
        <f t="shared" si="0"/>
        <v>1225.01</v>
      </c>
      <c r="E46" s="108">
        <f t="shared" si="5"/>
        <v>0</v>
      </c>
      <c r="F46" s="108">
        <f t="shared" si="2"/>
        <v>1225.01</v>
      </c>
      <c r="G46" s="108">
        <f t="shared" si="1"/>
        <v>249155.03479757387</v>
      </c>
    </row>
    <row r="47" spans="1:7" x14ac:dyDescent="0.25">
      <c r="A47" s="107">
        <f t="shared" si="3"/>
        <v>46631</v>
      </c>
      <c r="B47" s="86">
        <v>33</v>
      </c>
      <c r="C47" s="72">
        <f t="shared" si="4"/>
        <v>249155.03479757387</v>
      </c>
      <c r="D47" s="108">
        <f t="shared" si="0"/>
        <v>1225.01</v>
      </c>
      <c r="E47" s="108">
        <f t="shared" si="5"/>
        <v>0</v>
      </c>
      <c r="F47" s="108">
        <f t="shared" si="2"/>
        <v>1225.01</v>
      </c>
      <c r="G47" s="108">
        <f t="shared" si="1"/>
        <v>249155.03479757387</v>
      </c>
    </row>
    <row r="48" spans="1:7" x14ac:dyDescent="0.25">
      <c r="A48" s="107">
        <f t="shared" si="3"/>
        <v>46661</v>
      </c>
      <c r="B48" s="86">
        <v>34</v>
      </c>
      <c r="C48" s="72">
        <f t="shared" si="4"/>
        <v>249155.03479757387</v>
      </c>
      <c r="D48" s="108">
        <f t="shared" si="0"/>
        <v>1225.01</v>
      </c>
      <c r="E48" s="108">
        <f t="shared" si="5"/>
        <v>0</v>
      </c>
      <c r="F48" s="108">
        <f t="shared" si="2"/>
        <v>1225.01</v>
      </c>
      <c r="G48" s="108">
        <f t="shared" si="1"/>
        <v>249155.03479757387</v>
      </c>
    </row>
    <row r="49" spans="1:7" x14ac:dyDescent="0.25">
      <c r="A49" s="107">
        <f t="shared" si="3"/>
        <v>46692</v>
      </c>
      <c r="B49" s="86">
        <v>35</v>
      </c>
      <c r="C49" s="72">
        <f t="shared" si="4"/>
        <v>249155.03479757387</v>
      </c>
      <c r="D49" s="108">
        <f t="shared" si="0"/>
        <v>1225.01</v>
      </c>
      <c r="E49" s="108">
        <f t="shared" si="5"/>
        <v>0</v>
      </c>
      <c r="F49" s="108">
        <f t="shared" si="2"/>
        <v>1225.01</v>
      </c>
      <c r="G49" s="108">
        <f t="shared" si="1"/>
        <v>249155.03479757387</v>
      </c>
    </row>
    <row r="50" spans="1:7" x14ac:dyDescent="0.25">
      <c r="A50" s="107">
        <f t="shared" si="3"/>
        <v>46722</v>
      </c>
      <c r="B50" s="86">
        <v>36</v>
      </c>
      <c r="C50" s="72">
        <f t="shared" si="4"/>
        <v>249155.03479757387</v>
      </c>
      <c r="D50" s="108">
        <f t="shared" si="0"/>
        <v>1225.01</v>
      </c>
      <c r="E50" s="108">
        <f t="shared" si="5"/>
        <v>0</v>
      </c>
      <c r="F50" s="108">
        <f t="shared" si="2"/>
        <v>1225.01</v>
      </c>
      <c r="G50" s="108">
        <f t="shared" si="1"/>
        <v>249155.03479757387</v>
      </c>
    </row>
    <row r="51" spans="1:7" x14ac:dyDescent="0.25">
      <c r="A51" s="107">
        <f t="shared" si="3"/>
        <v>46753</v>
      </c>
      <c r="B51" s="86">
        <v>37</v>
      </c>
      <c r="C51" s="72">
        <f t="shared" si="4"/>
        <v>249155.03479757387</v>
      </c>
      <c r="D51" s="108">
        <f t="shared" si="0"/>
        <v>1225.01</v>
      </c>
      <c r="E51" s="108">
        <f t="shared" si="5"/>
        <v>0</v>
      </c>
      <c r="F51" s="108">
        <f t="shared" si="2"/>
        <v>1225.01</v>
      </c>
      <c r="G51" s="108">
        <f t="shared" si="1"/>
        <v>249155.03479757387</v>
      </c>
    </row>
    <row r="52" spans="1:7" x14ac:dyDescent="0.25">
      <c r="A52" s="107">
        <f t="shared" si="3"/>
        <v>46784</v>
      </c>
      <c r="B52" s="86">
        <v>38</v>
      </c>
      <c r="C52" s="72">
        <f t="shared" si="4"/>
        <v>249155.03479757387</v>
      </c>
      <c r="D52" s="108">
        <f t="shared" si="0"/>
        <v>1225.01</v>
      </c>
      <c r="E52" s="108">
        <f t="shared" si="5"/>
        <v>0</v>
      </c>
      <c r="F52" s="108">
        <f t="shared" si="2"/>
        <v>1225.01</v>
      </c>
      <c r="G52" s="108">
        <f t="shared" si="1"/>
        <v>249155.03479757387</v>
      </c>
    </row>
    <row r="53" spans="1:7" x14ac:dyDescent="0.25">
      <c r="A53" s="107">
        <f t="shared" si="3"/>
        <v>46813</v>
      </c>
      <c r="B53" s="86">
        <v>39</v>
      </c>
      <c r="C53" s="72">
        <f t="shared" si="4"/>
        <v>249155.03479757387</v>
      </c>
      <c r="D53" s="108">
        <f t="shared" si="0"/>
        <v>1225.01</v>
      </c>
      <c r="E53" s="108">
        <f t="shared" si="5"/>
        <v>0</v>
      </c>
      <c r="F53" s="108">
        <f t="shared" si="2"/>
        <v>1225.01</v>
      </c>
      <c r="G53" s="108">
        <f t="shared" si="1"/>
        <v>249155.03479757387</v>
      </c>
    </row>
    <row r="54" spans="1:7" x14ac:dyDescent="0.25">
      <c r="A54" s="107">
        <f t="shared" si="3"/>
        <v>46844</v>
      </c>
      <c r="B54" s="86">
        <v>40</v>
      </c>
      <c r="C54" s="72">
        <f t="shared" si="4"/>
        <v>249155.03479757387</v>
      </c>
      <c r="D54" s="108">
        <f t="shared" si="0"/>
        <v>1225.01</v>
      </c>
      <c r="E54" s="108">
        <f t="shared" si="5"/>
        <v>0</v>
      </c>
      <c r="F54" s="108">
        <f t="shared" si="2"/>
        <v>1225.01</v>
      </c>
      <c r="G54" s="108">
        <f t="shared" si="1"/>
        <v>249155.03479757387</v>
      </c>
    </row>
    <row r="55" spans="1:7" x14ac:dyDescent="0.25">
      <c r="A55" s="107">
        <f t="shared" si="3"/>
        <v>46874</v>
      </c>
      <c r="B55" s="86">
        <v>41</v>
      </c>
      <c r="C55" s="72">
        <f t="shared" si="4"/>
        <v>249155.03479757387</v>
      </c>
      <c r="D55" s="108">
        <f t="shared" si="0"/>
        <v>1225.01</v>
      </c>
      <c r="E55" s="108">
        <f t="shared" si="5"/>
        <v>0</v>
      </c>
      <c r="F55" s="108">
        <f t="shared" si="2"/>
        <v>1225.01</v>
      </c>
      <c r="G55" s="108">
        <f t="shared" si="1"/>
        <v>249155.03479757387</v>
      </c>
    </row>
    <row r="56" spans="1:7" x14ac:dyDescent="0.25">
      <c r="A56" s="107">
        <f t="shared" si="3"/>
        <v>46905</v>
      </c>
      <c r="B56" s="86">
        <v>42</v>
      </c>
      <c r="C56" s="72">
        <f t="shared" si="4"/>
        <v>249155.03479757387</v>
      </c>
      <c r="D56" s="108">
        <f t="shared" si="0"/>
        <v>1225.01</v>
      </c>
      <c r="E56" s="108">
        <f t="shared" si="5"/>
        <v>0</v>
      </c>
      <c r="F56" s="108">
        <f t="shared" si="2"/>
        <v>1225.01</v>
      </c>
      <c r="G56" s="108">
        <f t="shared" si="1"/>
        <v>249155.03479757387</v>
      </c>
    </row>
    <row r="57" spans="1:7" x14ac:dyDescent="0.25">
      <c r="A57" s="107">
        <f t="shared" si="3"/>
        <v>46935</v>
      </c>
      <c r="B57" s="86">
        <v>43</v>
      </c>
      <c r="C57" s="72">
        <f t="shared" si="4"/>
        <v>249155.03479757387</v>
      </c>
      <c r="D57" s="108">
        <f t="shared" si="0"/>
        <v>1225.01</v>
      </c>
      <c r="E57" s="108">
        <f t="shared" si="5"/>
        <v>0</v>
      </c>
      <c r="F57" s="108">
        <f t="shared" si="2"/>
        <v>1225.01</v>
      </c>
      <c r="G57" s="108">
        <f t="shared" si="1"/>
        <v>249155.03479757387</v>
      </c>
    </row>
    <row r="58" spans="1:7" x14ac:dyDescent="0.25">
      <c r="A58" s="107">
        <f t="shared" si="3"/>
        <v>46966</v>
      </c>
      <c r="B58" s="86">
        <v>44</v>
      </c>
      <c r="C58" s="72">
        <f t="shared" si="4"/>
        <v>249155.03479757387</v>
      </c>
      <c r="D58" s="108">
        <f t="shared" si="0"/>
        <v>1225.01</v>
      </c>
      <c r="E58" s="108">
        <f t="shared" si="5"/>
        <v>0</v>
      </c>
      <c r="F58" s="108">
        <f t="shared" si="2"/>
        <v>1225.01</v>
      </c>
      <c r="G58" s="108">
        <f t="shared" si="1"/>
        <v>249155.03479757387</v>
      </c>
    </row>
    <row r="59" spans="1:7" x14ac:dyDescent="0.25">
      <c r="A59" s="107">
        <f t="shared" si="3"/>
        <v>46997</v>
      </c>
      <c r="B59" s="86">
        <v>45</v>
      </c>
      <c r="C59" s="72">
        <f t="shared" si="4"/>
        <v>249155.03479757387</v>
      </c>
      <c r="D59" s="108">
        <f t="shared" si="0"/>
        <v>1225.01</v>
      </c>
      <c r="E59" s="108">
        <f t="shared" si="5"/>
        <v>0</v>
      </c>
      <c r="F59" s="108">
        <f t="shared" si="2"/>
        <v>1225.01</v>
      </c>
      <c r="G59" s="108">
        <f t="shared" si="1"/>
        <v>249155.03479757387</v>
      </c>
    </row>
    <row r="60" spans="1:7" x14ac:dyDescent="0.25">
      <c r="A60" s="107">
        <f t="shared" si="3"/>
        <v>47027</v>
      </c>
      <c r="B60" s="86">
        <v>46</v>
      </c>
      <c r="C60" s="72">
        <f t="shared" si="4"/>
        <v>249155.03479757387</v>
      </c>
      <c r="D60" s="108">
        <f t="shared" si="0"/>
        <v>1225.01</v>
      </c>
      <c r="E60" s="108">
        <f t="shared" si="5"/>
        <v>0</v>
      </c>
      <c r="F60" s="108">
        <f t="shared" si="2"/>
        <v>1225.01</v>
      </c>
      <c r="G60" s="108">
        <f t="shared" si="1"/>
        <v>249155.03479757387</v>
      </c>
    </row>
    <row r="61" spans="1:7" x14ac:dyDescent="0.25">
      <c r="A61" s="107">
        <f t="shared" si="3"/>
        <v>47058</v>
      </c>
      <c r="B61" s="86">
        <v>47</v>
      </c>
      <c r="C61" s="72">
        <f t="shared" si="4"/>
        <v>249155.03479757387</v>
      </c>
      <c r="D61" s="108">
        <f t="shared" si="0"/>
        <v>1225.01</v>
      </c>
      <c r="E61" s="108">
        <f t="shared" si="5"/>
        <v>0</v>
      </c>
      <c r="F61" s="108">
        <f t="shared" si="2"/>
        <v>1225.01</v>
      </c>
      <c r="G61" s="108">
        <f t="shared" si="1"/>
        <v>249155.03479757387</v>
      </c>
    </row>
    <row r="62" spans="1:7" x14ac:dyDescent="0.25">
      <c r="A62" s="107">
        <f t="shared" si="3"/>
        <v>47088</v>
      </c>
      <c r="B62" s="86">
        <v>48</v>
      </c>
      <c r="C62" s="72">
        <f t="shared" si="4"/>
        <v>249155.03479757387</v>
      </c>
      <c r="D62" s="108">
        <f t="shared" si="0"/>
        <v>1225.01</v>
      </c>
      <c r="E62" s="108">
        <f t="shared" si="5"/>
        <v>0</v>
      </c>
      <c r="F62" s="108">
        <f t="shared" si="2"/>
        <v>1225.01</v>
      </c>
      <c r="G62" s="108">
        <f t="shared" si="1"/>
        <v>249155.03479757387</v>
      </c>
    </row>
    <row r="63" spans="1:7" x14ac:dyDescent="0.25">
      <c r="A63" s="107">
        <f t="shared" si="3"/>
        <v>47119</v>
      </c>
      <c r="B63" s="86">
        <v>49</v>
      </c>
      <c r="C63" s="72">
        <f t="shared" si="4"/>
        <v>249155.03479757387</v>
      </c>
      <c r="D63" s="108">
        <f t="shared" si="0"/>
        <v>1225.01</v>
      </c>
      <c r="E63" s="108">
        <f t="shared" si="5"/>
        <v>0</v>
      </c>
      <c r="F63" s="108">
        <f t="shared" si="2"/>
        <v>1225.01</v>
      </c>
      <c r="G63" s="108">
        <f t="shared" si="1"/>
        <v>249155.03479757387</v>
      </c>
    </row>
    <row r="64" spans="1:7" x14ac:dyDescent="0.25">
      <c r="A64" s="107">
        <f t="shared" si="3"/>
        <v>47150</v>
      </c>
      <c r="B64" s="86">
        <v>50</v>
      </c>
      <c r="C64" s="72">
        <f t="shared" si="4"/>
        <v>249155.03479757387</v>
      </c>
      <c r="D64" s="108">
        <f t="shared" si="0"/>
        <v>1225.01</v>
      </c>
      <c r="E64" s="108">
        <f t="shared" si="5"/>
        <v>0</v>
      </c>
      <c r="F64" s="108">
        <f t="shared" si="2"/>
        <v>1225.01</v>
      </c>
      <c r="G64" s="108">
        <f t="shared" si="1"/>
        <v>249155.03479757387</v>
      </c>
    </row>
    <row r="65" spans="1:7" x14ac:dyDescent="0.25">
      <c r="A65" s="107">
        <f t="shared" si="3"/>
        <v>47178</v>
      </c>
      <c r="B65" s="86">
        <v>51</v>
      </c>
      <c r="C65" s="72">
        <f t="shared" si="4"/>
        <v>249155.03479757387</v>
      </c>
      <c r="D65" s="108">
        <f t="shared" si="0"/>
        <v>1225.01</v>
      </c>
      <c r="E65" s="108">
        <f t="shared" si="5"/>
        <v>0</v>
      </c>
      <c r="F65" s="108">
        <f t="shared" si="2"/>
        <v>1225.01</v>
      </c>
      <c r="G65" s="108">
        <f t="shared" si="1"/>
        <v>249155.03479757387</v>
      </c>
    </row>
    <row r="66" spans="1:7" x14ac:dyDescent="0.25">
      <c r="A66" s="107">
        <f t="shared" si="3"/>
        <v>47209</v>
      </c>
      <c r="B66" s="86">
        <v>52</v>
      </c>
      <c r="C66" s="72">
        <f t="shared" si="4"/>
        <v>249155.03479757387</v>
      </c>
      <c r="D66" s="108">
        <f t="shared" si="0"/>
        <v>1225.01</v>
      </c>
      <c r="E66" s="108">
        <f t="shared" si="5"/>
        <v>0</v>
      </c>
      <c r="F66" s="108">
        <f t="shared" si="2"/>
        <v>1225.01</v>
      </c>
      <c r="G66" s="108">
        <f t="shared" si="1"/>
        <v>249155.03479757387</v>
      </c>
    </row>
    <row r="67" spans="1:7" x14ac:dyDescent="0.25">
      <c r="A67" s="107">
        <f t="shared" si="3"/>
        <v>47239</v>
      </c>
      <c r="B67" s="86">
        <v>53</v>
      </c>
      <c r="C67" s="72">
        <f t="shared" si="4"/>
        <v>249155.03479757387</v>
      </c>
      <c r="D67" s="108">
        <f t="shared" si="0"/>
        <v>1225.01</v>
      </c>
      <c r="E67" s="108">
        <f t="shared" si="5"/>
        <v>0</v>
      </c>
      <c r="F67" s="108">
        <f t="shared" si="2"/>
        <v>1225.01</v>
      </c>
      <c r="G67" s="108">
        <f t="shared" si="1"/>
        <v>249155.03479757387</v>
      </c>
    </row>
    <row r="68" spans="1:7" x14ac:dyDescent="0.25">
      <c r="A68" s="107">
        <f t="shared" si="3"/>
        <v>47270</v>
      </c>
      <c r="B68" s="86">
        <v>54</v>
      </c>
      <c r="C68" s="72">
        <f t="shared" si="4"/>
        <v>249155.03479757387</v>
      </c>
      <c r="D68" s="108">
        <f t="shared" si="0"/>
        <v>1225.01</v>
      </c>
      <c r="E68" s="108">
        <f t="shared" si="5"/>
        <v>0</v>
      </c>
      <c r="F68" s="108">
        <f t="shared" si="2"/>
        <v>1225.01</v>
      </c>
      <c r="G68" s="108">
        <f t="shared" si="1"/>
        <v>249155.03479757387</v>
      </c>
    </row>
    <row r="69" spans="1:7" x14ac:dyDescent="0.25">
      <c r="A69" s="107">
        <f t="shared" si="3"/>
        <v>47300</v>
      </c>
      <c r="B69" s="86">
        <v>55</v>
      </c>
      <c r="C69" s="72">
        <f t="shared" si="4"/>
        <v>249155.03479757387</v>
      </c>
      <c r="D69" s="108">
        <f t="shared" si="0"/>
        <v>1225.01</v>
      </c>
      <c r="E69" s="108">
        <f t="shared" si="5"/>
        <v>0</v>
      </c>
      <c r="F69" s="108">
        <f t="shared" si="2"/>
        <v>1225.01</v>
      </c>
      <c r="G69" s="108">
        <f t="shared" si="1"/>
        <v>249155.03479757387</v>
      </c>
    </row>
    <row r="70" spans="1:7" x14ac:dyDescent="0.25">
      <c r="A70" s="107">
        <f t="shared" si="3"/>
        <v>47331</v>
      </c>
      <c r="B70" s="86">
        <v>56</v>
      </c>
      <c r="C70" s="72">
        <f t="shared" si="4"/>
        <v>249155.03479757387</v>
      </c>
      <c r="D70" s="108">
        <f t="shared" si="0"/>
        <v>1225.01</v>
      </c>
      <c r="E70" s="108">
        <f t="shared" si="5"/>
        <v>0</v>
      </c>
      <c r="F70" s="108">
        <f t="shared" si="2"/>
        <v>1225.01</v>
      </c>
      <c r="G70" s="108">
        <f t="shared" si="1"/>
        <v>249155.03479757387</v>
      </c>
    </row>
    <row r="71" spans="1:7" x14ac:dyDescent="0.25">
      <c r="A71" s="107">
        <f t="shared" si="3"/>
        <v>47362</v>
      </c>
      <c r="B71" s="86">
        <v>57</v>
      </c>
      <c r="C71" s="72">
        <f t="shared" si="4"/>
        <v>249155.03479757387</v>
      </c>
      <c r="D71" s="108">
        <f t="shared" si="0"/>
        <v>1225.01</v>
      </c>
      <c r="E71" s="108">
        <f t="shared" si="5"/>
        <v>0</v>
      </c>
      <c r="F71" s="108">
        <f t="shared" si="2"/>
        <v>1225.01</v>
      </c>
      <c r="G71" s="108">
        <f t="shared" si="1"/>
        <v>249155.03479757387</v>
      </c>
    </row>
    <row r="72" spans="1:7" x14ac:dyDescent="0.25">
      <c r="A72" s="107">
        <f t="shared" si="3"/>
        <v>47392</v>
      </c>
      <c r="B72" s="86">
        <v>58</v>
      </c>
      <c r="C72" s="72">
        <f t="shared" si="4"/>
        <v>249155.03479757387</v>
      </c>
      <c r="D72" s="108">
        <f t="shared" si="0"/>
        <v>1225.01</v>
      </c>
      <c r="E72" s="108">
        <f t="shared" si="5"/>
        <v>0</v>
      </c>
      <c r="F72" s="108">
        <f t="shared" si="2"/>
        <v>1225.01</v>
      </c>
      <c r="G72" s="108">
        <f t="shared" si="1"/>
        <v>249155.03479757387</v>
      </c>
    </row>
    <row r="73" spans="1:7" x14ac:dyDescent="0.25">
      <c r="A73" s="107">
        <f t="shared" si="3"/>
        <v>47423</v>
      </c>
      <c r="B73" s="86">
        <v>59</v>
      </c>
      <c r="C73" s="72">
        <f t="shared" si="4"/>
        <v>249155.03479757387</v>
      </c>
      <c r="D73" s="108">
        <f t="shared" si="0"/>
        <v>1225.01</v>
      </c>
      <c r="E73" s="108">
        <f t="shared" si="5"/>
        <v>0</v>
      </c>
      <c r="F73" s="108">
        <f t="shared" si="2"/>
        <v>1225.01</v>
      </c>
      <c r="G73" s="108">
        <f t="shared" si="1"/>
        <v>249155.03479757387</v>
      </c>
    </row>
    <row r="74" spans="1:7" x14ac:dyDescent="0.25">
      <c r="A74" s="107">
        <f t="shared" si="3"/>
        <v>47453</v>
      </c>
      <c r="B74" s="86">
        <v>60</v>
      </c>
      <c r="C74" s="72">
        <f>G73</f>
        <v>249155.03479757387</v>
      </c>
      <c r="D74" s="108">
        <f>ROUND(C74*$E$11/12,2)</f>
        <v>1225.01</v>
      </c>
      <c r="E74" s="108">
        <f>F74-D74</f>
        <v>0</v>
      </c>
      <c r="F74" s="108">
        <f t="shared" si="2"/>
        <v>1225.01</v>
      </c>
      <c r="G74" s="108">
        <f>C74-E74</f>
        <v>249155.03479757387</v>
      </c>
    </row>
    <row r="75" spans="1:7" x14ac:dyDescent="0.25">
      <c r="A75" s="107">
        <f t="shared" si="3"/>
        <v>47484</v>
      </c>
      <c r="B75" s="86">
        <v>61</v>
      </c>
      <c r="C75" s="72">
        <f t="shared" ref="C75:C102" si="6">G74</f>
        <v>249155.03479757387</v>
      </c>
      <c r="D75" s="108">
        <f t="shared" ref="D75:D102" si="7">ROUND(C75*$E$11/12,2)</f>
        <v>1225.01</v>
      </c>
      <c r="E75" s="108">
        <f t="shared" ref="E75:E102" si="8">F75-D75</f>
        <v>0</v>
      </c>
      <c r="F75" s="108">
        <f t="shared" si="2"/>
        <v>1225.01</v>
      </c>
      <c r="G75" s="108">
        <f t="shared" ref="G75:G102" si="9">C75-E75</f>
        <v>249155.03479757387</v>
      </c>
    </row>
    <row r="76" spans="1:7" x14ac:dyDescent="0.25">
      <c r="A76" s="107">
        <f t="shared" si="3"/>
        <v>47515</v>
      </c>
      <c r="B76" s="86">
        <v>62</v>
      </c>
      <c r="C76" s="72">
        <f t="shared" si="6"/>
        <v>249155.03479757387</v>
      </c>
      <c r="D76" s="108">
        <f t="shared" si="7"/>
        <v>1225.01</v>
      </c>
      <c r="E76" s="108">
        <f t="shared" si="8"/>
        <v>0</v>
      </c>
      <c r="F76" s="108">
        <f t="shared" si="2"/>
        <v>1225.01</v>
      </c>
      <c r="G76" s="108">
        <f t="shared" si="9"/>
        <v>249155.03479757387</v>
      </c>
    </row>
    <row r="77" spans="1:7" x14ac:dyDescent="0.25">
      <c r="A77" s="107">
        <f t="shared" si="3"/>
        <v>47543</v>
      </c>
      <c r="B77" s="86">
        <v>63</v>
      </c>
      <c r="C77" s="72">
        <f t="shared" si="6"/>
        <v>249155.03479757387</v>
      </c>
      <c r="D77" s="108">
        <f t="shared" si="7"/>
        <v>1225.01</v>
      </c>
      <c r="E77" s="108">
        <f t="shared" si="8"/>
        <v>0</v>
      </c>
      <c r="F77" s="108">
        <f t="shared" si="2"/>
        <v>1225.01</v>
      </c>
      <c r="G77" s="108">
        <f t="shared" si="9"/>
        <v>249155.03479757387</v>
      </c>
    </row>
    <row r="78" spans="1:7" x14ac:dyDescent="0.25">
      <c r="A78" s="107">
        <f t="shared" si="3"/>
        <v>47574</v>
      </c>
      <c r="B78" s="86">
        <v>64</v>
      </c>
      <c r="C78" s="72">
        <f t="shared" si="6"/>
        <v>249155.03479757387</v>
      </c>
      <c r="D78" s="108">
        <f t="shared" si="7"/>
        <v>1225.01</v>
      </c>
      <c r="E78" s="108">
        <f t="shared" si="8"/>
        <v>0</v>
      </c>
      <c r="F78" s="108">
        <f t="shared" si="2"/>
        <v>1225.01</v>
      </c>
      <c r="G78" s="108">
        <f t="shared" si="9"/>
        <v>249155.03479757387</v>
      </c>
    </row>
    <row r="79" spans="1:7" x14ac:dyDescent="0.25">
      <c r="A79" s="107">
        <f t="shared" si="3"/>
        <v>47604</v>
      </c>
      <c r="B79" s="86">
        <v>65</v>
      </c>
      <c r="C79" s="72">
        <f t="shared" si="6"/>
        <v>249155.03479757387</v>
      </c>
      <c r="D79" s="108">
        <f t="shared" si="7"/>
        <v>1225.01</v>
      </c>
      <c r="E79" s="108">
        <f t="shared" si="8"/>
        <v>0</v>
      </c>
      <c r="F79" s="108">
        <f t="shared" si="2"/>
        <v>1225.01</v>
      </c>
      <c r="G79" s="108">
        <f t="shared" si="9"/>
        <v>249155.03479757387</v>
      </c>
    </row>
    <row r="80" spans="1:7" x14ac:dyDescent="0.25">
      <c r="A80" s="107">
        <f t="shared" si="3"/>
        <v>47635</v>
      </c>
      <c r="B80" s="86">
        <v>66</v>
      </c>
      <c r="C80" s="72">
        <f t="shared" si="6"/>
        <v>249155.03479757387</v>
      </c>
      <c r="D80" s="108">
        <f t="shared" si="7"/>
        <v>1225.01</v>
      </c>
      <c r="E80" s="108">
        <f t="shared" si="8"/>
        <v>0</v>
      </c>
      <c r="F80" s="108">
        <f t="shared" si="2"/>
        <v>1225.01</v>
      </c>
      <c r="G80" s="108">
        <f t="shared" si="9"/>
        <v>249155.03479757387</v>
      </c>
    </row>
    <row r="81" spans="1:7" x14ac:dyDescent="0.25">
      <c r="A81" s="107">
        <f t="shared" si="3"/>
        <v>47665</v>
      </c>
      <c r="B81" s="86">
        <v>67</v>
      </c>
      <c r="C81" s="72">
        <f t="shared" si="6"/>
        <v>249155.03479757387</v>
      </c>
      <c r="D81" s="108">
        <f t="shared" si="7"/>
        <v>1225.01</v>
      </c>
      <c r="E81" s="108">
        <f t="shared" si="8"/>
        <v>0</v>
      </c>
      <c r="F81" s="108">
        <f t="shared" ref="F81:F102" si="10">F80</f>
        <v>1225.01</v>
      </c>
      <c r="G81" s="108">
        <f t="shared" si="9"/>
        <v>249155.03479757387</v>
      </c>
    </row>
    <row r="82" spans="1:7" x14ac:dyDescent="0.25">
      <c r="A82" s="107">
        <f t="shared" ref="A82:A102" si="11">EDATE(A81,1)</f>
        <v>47696</v>
      </c>
      <c r="B82" s="86">
        <v>68</v>
      </c>
      <c r="C82" s="72">
        <f t="shared" si="6"/>
        <v>249155.03479757387</v>
      </c>
      <c r="D82" s="108">
        <f t="shared" si="7"/>
        <v>1225.01</v>
      </c>
      <c r="E82" s="108">
        <f t="shared" si="8"/>
        <v>0</v>
      </c>
      <c r="F82" s="108">
        <f t="shared" si="10"/>
        <v>1225.01</v>
      </c>
      <c r="G82" s="108">
        <f t="shared" si="9"/>
        <v>249155.03479757387</v>
      </c>
    </row>
    <row r="83" spans="1:7" x14ac:dyDescent="0.25">
      <c r="A83" s="107">
        <f t="shared" si="11"/>
        <v>47727</v>
      </c>
      <c r="B83" s="86">
        <v>69</v>
      </c>
      <c r="C83" s="72">
        <f t="shared" si="6"/>
        <v>249155.03479757387</v>
      </c>
      <c r="D83" s="108">
        <f t="shared" si="7"/>
        <v>1225.01</v>
      </c>
      <c r="E83" s="108">
        <f t="shared" si="8"/>
        <v>0</v>
      </c>
      <c r="F83" s="108">
        <f t="shared" si="10"/>
        <v>1225.01</v>
      </c>
      <c r="G83" s="108">
        <f t="shared" si="9"/>
        <v>249155.03479757387</v>
      </c>
    </row>
    <row r="84" spans="1:7" x14ac:dyDescent="0.25">
      <c r="A84" s="107">
        <f t="shared" si="11"/>
        <v>47757</v>
      </c>
      <c r="B84" s="86">
        <v>70</v>
      </c>
      <c r="C84" s="72">
        <f t="shared" si="6"/>
        <v>249155.03479757387</v>
      </c>
      <c r="D84" s="108">
        <f t="shared" si="7"/>
        <v>1225.01</v>
      </c>
      <c r="E84" s="108">
        <f t="shared" si="8"/>
        <v>0</v>
      </c>
      <c r="F84" s="108">
        <f t="shared" si="10"/>
        <v>1225.01</v>
      </c>
      <c r="G84" s="108">
        <f t="shared" si="9"/>
        <v>249155.03479757387</v>
      </c>
    </row>
    <row r="85" spans="1:7" x14ac:dyDescent="0.25">
      <c r="A85" s="107">
        <f t="shared" si="11"/>
        <v>47788</v>
      </c>
      <c r="B85" s="86">
        <v>71</v>
      </c>
      <c r="C85" s="72">
        <f t="shared" si="6"/>
        <v>249155.03479757387</v>
      </c>
      <c r="D85" s="108">
        <f t="shared" si="7"/>
        <v>1225.01</v>
      </c>
      <c r="E85" s="108">
        <f t="shared" si="8"/>
        <v>0</v>
      </c>
      <c r="F85" s="108">
        <f t="shared" si="10"/>
        <v>1225.01</v>
      </c>
      <c r="G85" s="108">
        <f t="shared" si="9"/>
        <v>249155.03479757387</v>
      </c>
    </row>
    <row r="86" spans="1:7" x14ac:dyDescent="0.25">
      <c r="A86" s="107">
        <f t="shared" si="11"/>
        <v>47818</v>
      </c>
      <c r="B86" s="86">
        <v>72</v>
      </c>
      <c r="C86" s="72">
        <f t="shared" si="6"/>
        <v>249155.03479757387</v>
      </c>
      <c r="D86" s="108">
        <f t="shared" si="7"/>
        <v>1225.01</v>
      </c>
      <c r="E86" s="108">
        <f t="shared" si="8"/>
        <v>0</v>
      </c>
      <c r="F86" s="108">
        <f t="shared" si="10"/>
        <v>1225.01</v>
      </c>
      <c r="G86" s="108">
        <f t="shared" si="9"/>
        <v>249155.03479757387</v>
      </c>
    </row>
    <row r="87" spans="1:7" x14ac:dyDescent="0.25">
      <c r="A87" s="107">
        <f t="shared" si="11"/>
        <v>47849</v>
      </c>
      <c r="B87" s="86">
        <v>73</v>
      </c>
      <c r="C87" s="72">
        <f t="shared" si="6"/>
        <v>249155.03479757387</v>
      </c>
      <c r="D87" s="108">
        <f t="shared" si="7"/>
        <v>1225.01</v>
      </c>
      <c r="E87" s="108">
        <f t="shared" si="8"/>
        <v>0</v>
      </c>
      <c r="F87" s="108">
        <f t="shared" si="10"/>
        <v>1225.01</v>
      </c>
      <c r="G87" s="108">
        <f t="shared" si="9"/>
        <v>249155.03479757387</v>
      </c>
    </row>
    <row r="88" spans="1:7" x14ac:dyDescent="0.25">
      <c r="A88" s="107">
        <f t="shared" si="11"/>
        <v>47880</v>
      </c>
      <c r="B88" s="86">
        <v>74</v>
      </c>
      <c r="C88" s="72">
        <f t="shared" si="6"/>
        <v>249155.03479757387</v>
      </c>
      <c r="D88" s="108">
        <f t="shared" si="7"/>
        <v>1225.01</v>
      </c>
      <c r="E88" s="108">
        <f t="shared" si="8"/>
        <v>0</v>
      </c>
      <c r="F88" s="108">
        <f t="shared" si="10"/>
        <v>1225.01</v>
      </c>
      <c r="G88" s="108">
        <f t="shared" si="9"/>
        <v>249155.03479757387</v>
      </c>
    </row>
    <row r="89" spans="1:7" x14ac:dyDescent="0.25">
      <c r="A89" s="107">
        <f t="shared" si="11"/>
        <v>47908</v>
      </c>
      <c r="B89" s="86">
        <v>75</v>
      </c>
      <c r="C89" s="72">
        <f t="shared" si="6"/>
        <v>249155.03479757387</v>
      </c>
      <c r="D89" s="108">
        <f t="shared" si="7"/>
        <v>1225.01</v>
      </c>
      <c r="E89" s="108">
        <f t="shared" si="8"/>
        <v>0</v>
      </c>
      <c r="F89" s="108">
        <f t="shared" si="10"/>
        <v>1225.01</v>
      </c>
      <c r="G89" s="108">
        <f t="shared" si="9"/>
        <v>249155.03479757387</v>
      </c>
    </row>
    <row r="90" spans="1:7" x14ac:dyDescent="0.25">
      <c r="A90" s="107">
        <f t="shared" si="11"/>
        <v>47939</v>
      </c>
      <c r="B90" s="86">
        <v>76</v>
      </c>
      <c r="C90" s="72">
        <f t="shared" si="6"/>
        <v>249155.03479757387</v>
      </c>
      <c r="D90" s="108">
        <f t="shared" si="7"/>
        <v>1225.01</v>
      </c>
      <c r="E90" s="108">
        <f t="shared" si="8"/>
        <v>0</v>
      </c>
      <c r="F90" s="108">
        <f t="shared" si="10"/>
        <v>1225.01</v>
      </c>
      <c r="G90" s="108">
        <f t="shared" si="9"/>
        <v>249155.03479757387</v>
      </c>
    </row>
    <row r="91" spans="1:7" x14ac:dyDescent="0.25">
      <c r="A91" s="107">
        <f t="shared" si="11"/>
        <v>47969</v>
      </c>
      <c r="B91" s="86">
        <v>77</v>
      </c>
      <c r="C91" s="72">
        <f t="shared" si="6"/>
        <v>249155.03479757387</v>
      </c>
      <c r="D91" s="108">
        <f t="shared" si="7"/>
        <v>1225.01</v>
      </c>
      <c r="E91" s="108">
        <f t="shared" si="8"/>
        <v>0</v>
      </c>
      <c r="F91" s="108">
        <f t="shared" si="10"/>
        <v>1225.01</v>
      </c>
      <c r="G91" s="108">
        <f t="shared" si="9"/>
        <v>249155.03479757387</v>
      </c>
    </row>
    <row r="92" spans="1:7" x14ac:dyDescent="0.25">
      <c r="A92" s="107">
        <f t="shared" si="11"/>
        <v>48000</v>
      </c>
      <c r="B92" s="86">
        <v>78</v>
      </c>
      <c r="C92" s="72">
        <f t="shared" si="6"/>
        <v>249155.03479757387</v>
      </c>
      <c r="D92" s="108">
        <f t="shared" si="7"/>
        <v>1225.01</v>
      </c>
      <c r="E92" s="108">
        <f t="shared" si="8"/>
        <v>0</v>
      </c>
      <c r="F92" s="108">
        <f t="shared" si="10"/>
        <v>1225.01</v>
      </c>
      <c r="G92" s="108">
        <f t="shared" si="9"/>
        <v>249155.03479757387</v>
      </c>
    </row>
    <row r="93" spans="1:7" x14ac:dyDescent="0.25">
      <c r="A93" s="107">
        <f t="shared" si="11"/>
        <v>48030</v>
      </c>
      <c r="B93" s="86">
        <v>79</v>
      </c>
      <c r="C93" s="72">
        <f t="shared" si="6"/>
        <v>249155.03479757387</v>
      </c>
      <c r="D93" s="108">
        <f t="shared" si="7"/>
        <v>1225.01</v>
      </c>
      <c r="E93" s="108">
        <f t="shared" si="8"/>
        <v>0</v>
      </c>
      <c r="F93" s="108">
        <f t="shared" si="10"/>
        <v>1225.01</v>
      </c>
      <c r="G93" s="108">
        <f t="shared" si="9"/>
        <v>249155.03479757387</v>
      </c>
    </row>
    <row r="94" spans="1:7" x14ac:dyDescent="0.25">
      <c r="A94" s="107">
        <f t="shared" si="11"/>
        <v>48061</v>
      </c>
      <c r="B94" s="86">
        <v>80</v>
      </c>
      <c r="C94" s="72">
        <f t="shared" si="6"/>
        <v>249155.03479757387</v>
      </c>
      <c r="D94" s="108">
        <f t="shared" si="7"/>
        <v>1225.01</v>
      </c>
      <c r="E94" s="108">
        <f t="shared" si="8"/>
        <v>0</v>
      </c>
      <c r="F94" s="108">
        <f t="shared" si="10"/>
        <v>1225.01</v>
      </c>
      <c r="G94" s="108">
        <f t="shared" si="9"/>
        <v>249155.03479757387</v>
      </c>
    </row>
    <row r="95" spans="1:7" x14ac:dyDescent="0.25">
      <c r="A95" s="107">
        <f t="shared" si="11"/>
        <v>48092</v>
      </c>
      <c r="B95" s="86">
        <v>81</v>
      </c>
      <c r="C95" s="72">
        <f t="shared" si="6"/>
        <v>249155.03479757387</v>
      </c>
      <c r="D95" s="108">
        <f t="shared" si="7"/>
        <v>1225.01</v>
      </c>
      <c r="E95" s="108">
        <f t="shared" si="8"/>
        <v>0</v>
      </c>
      <c r="F95" s="108">
        <f t="shared" si="10"/>
        <v>1225.01</v>
      </c>
      <c r="G95" s="108">
        <f t="shared" si="9"/>
        <v>249155.03479757387</v>
      </c>
    </row>
    <row r="96" spans="1:7" x14ac:dyDescent="0.25">
      <c r="A96" s="107">
        <f t="shared" si="11"/>
        <v>48122</v>
      </c>
      <c r="B96" s="86">
        <v>82</v>
      </c>
      <c r="C96" s="72">
        <f t="shared" si="6"/>
        <v>249155.03479757387</v>
      </c>
      <c r="D96" s="108">
        <f t="shared" si="7"/>
        <v>1225.01</v>
      </c>
      <c r="E96" s="108">
        <f t="shared" si="8"/>
        <v>0</v>
      </c>
      <c r="F96" s="108">
        <f t="shared" si="10"/>
        <v>1225.01</v>
      </c>
      <c r="G96" s="108">
        <f t="shared" si="9"/>
        <v>249155.03479757387</v>
      </c>
    </row>
    <row r="97" spans="1:7" x14ac:dyDescent="0.25">
      <c r="A97" s="107">
        <f t="shared" si="11"/>
        <v>48153</v>
      </c>
      <c r="B97" s="86">
        <v>83</v>
      </c>
      <c r="C97" s="72">
        <f t="shared" si="6"/>
        <v>249155.03479757387</v>
      </c>
      <c r="D97" s="108">
        <f t="shared" si="7"/>
        <v>1225.01</v>
      </c>
      <c r="E97" s="108">
        <f t="shared" si="8"/>
        <v>0</v>
      </c>
      <c r="F97" s="108">
        <f t="shared" si="10"/>
        <v>1225.01</v>
      </c>
      <c r="G97" s="108">
        <f t="shared" si="9"/>
        <v>249155.03479757387</v>
      </c>
    </row>
    <row r="98" spans="1:7" x14ac:dyDescent="0.25">
      <c r="A98" s="107">
        <f t="shared" si="11"/>
        <v>48183</v>
      </c>
      <c r="B98" s="86">
        <v>84</v>
      </c>
      <c r="C98" s="72">
        <f t="shared" si="6"/>
        <v>249155.03479757387</v>
      </c>
      <c r="D98" s="108">
        <f t="shared" si="7"/>
        <v>1225.01</v>
      </c>
      <c r="E98" s="108">
        <f t="shared" si="8"/>
        <v>0</v>
      </c>
      <c r="F98" s="108">
        <f t="shared" si="10"/>
        <v>1225.01</v>
      </c>
      <c r="G98" s="108">
        <f t="shared" si="9"/>
        <v>249155.03479757387</v>
      </c>
    </row>
    <row r="99" spans="1:7" x14ac:dyDescent="0.25">
      <c r="A99" s="107">
        <f t="shared" si="11"/>
        <v>48214</v>
      </c>
      <c r="B99" s="86">
        <v>85</v>
      </c>
      <c r="C99" s="72">
        <f t="shared" si="6"/>
        <v>249155.03479757387</v>
      </c>
      <c r="D99" s="108">
        <f t="shared" si="7"/>
        <v>1225.01</v>
      </c>
      <c r="E99" s="108">
        <f t="shared" si="8"/>
        <v>0</v>
      </c>
      <c r="F99" s="108">
        <f t="shared" si="10"/>
        <v>1225.01</v>
      </c>
      <c r="G99" s="108">
        <f t="shared" si="9"/>
        <v>249155.03479757387</v>
      </c>
    </row>
    <row r="100" spans="1:7" x14ac:dyDescent="0.25">
      <c r="A100" s="107">
        <f t="shared" si="11"/>
        <v>48245</v>
      </c>
      <c r="B100" s="86">
        <v>86</v>
      </c>
      <c r="C100" s="72">
        <f t="shared" si="6"/>
        <v>249155.03479757387</v>
      </c>
      <c r="D100" s="108">
        <f t="shared" si="7"/>
        <v>1225.01</v>
      </c>
      <c r="E100" s="108">
        <f t="shared" si="8"/>
        <v>0</v>
      </c>
      <c r="F100" s="108">
        <f t="shared" si="10"/>
        <v>1225.01</v>
      </c>
      <c r="G100" s="108">
        <f t="shared" si="9"/>
        <v>249155.03479757387</v>
      </c>
    </row>
    <row r="101" spans="1:7" x14ac:dyDescent="0.25">
      <c r="A101" s="107">
        <f t="shared" si="11"/>
        <v>48274</v>
      </c>
      <c r="B101" s="86">
        <v>87</v>
      </c>
      <c r="C101" s="72">
        <f t="shared" si="6"/>
        <v>249155.03479757387</v>
      </c>
      <c r="D101" s="108">
        <f t="shared" si="7"/>
        <v>1225.01</v>
      </c>
      <c r="E101" s="108">
        <f t="shared" si="8"/>
        <v>0</v>
      </c>
      <c r="F101" s="108">
        <f t="shared" si="10"/>
        <v>1225.01</v>
      </c>
      <c r="G101" s="108">
        <f t="shared" si="9"/>
        <v>249155.03479757387</v>
      </c>
    </row>
    <row r="102" spans="1:7" x14ac:dyDescent="0.25">
      <c r="A102" s="107">
        <f t="shared" si="11"/>
        <v>48305</v>
      </c>
      <c r="B102" s="86">
        <v>88</v>
      </c>
      <c r="C102" s="72">
        <f t="shared" si="6"/>
        <v>249155.03479757387</v>
      </c>
      <c r="D102" s="108">
        <f t="shared" si="7"/>
        <v>1225.01</v>
      </c>
      <c r="E102" s="108">
        <f t="shared" si="8"/>
        <v>0</v>
      </c>
      <c r="F102" s="108">
        <f t="shared" si="10"/>
        <v>1225.01</v>
      </c>
      <c r="G102" s="108">
        <f t="shared" si="9"/>
        <v>249155.03479757387</v>
      </c>
    </row>
    <row r="103" spans="1:7" x14ac:dyDescent="0.25">
      <c r="A103" s="107"/>
      <c r="B103" s="86"/>
      <c r="C103" s="72"/>
      <c r="D103" s="108"/>
      <c r="E103" s="108"/>
      <c r="F103" s="108"/>
      <c r="G103" s="108"/>
    </row>
    <row r="104" spans="1:7" x14ac:dyDescent="0.25">
      <c r="A104" s="107"/>
      <c r="B104" s="86"/>
      <c r="C104" s="72"/>
      <c r="D104" s="108"/>
      <c r="E104" s="108"/>
      <c r="F104" s="108"/>
      <c r="G104" s="108"/>
    </row>
    <row r="105" spans="1:7" x14ac:dyDescent="0.25">
      <c r="A105" s="107"/>
      <c r="B105" s="86"/>
      <c r="C105" s="72"/>
      <c r="D105" s="108"/>
      <c r="E105" s="108"/>
      <c r="F105" s="108"/>
      <c r="G105" s="108"/>
    </row>
    <row r="106" spans="1:7" x14ac:dyDescent="0.25">
      <c r="A106" s="107"/>
      <c r="B106" s="86"/>
      <c r="C106" s="72"/>
      <c r="D106" s="108"/>
      <c r="E106" s="108"/>
      <c r="F106" s="108"/>
      <c r="G106" s="108"/>
    </row>
    <row r="107" spans="1:7" x14ac:dyDescent="0.25">
      <c r="A107" s="107"/>
      <c r="B107" s="86"/>
      <c r="C107" s="72"/>
      <c r="D107" s="108"/>
      <c r="E107" s="108"/>
      <c r="F107" s="108"/>
      <c r="G107" s="108"/>
    </row>
    <row r="108" spans="1:7" x14ac:dyDescent="0.25">
      <c r="A108" s="107"/>
      <c r="B108" s="86"/>
      <c r="C108" s="72"/>
      <c r="D108" s="108"/>
      <c r="E108" s="108"/>
      <c r="F108" s="108"/>
      <c r="G108" s="108"/>
    </row>
    <row r="109" spans="1:7" x14ac:dyDescent="0.25">
      <c r="A109" s="107"/>
      <c r="B109" s="86"/>
      <c r="C109" s="72"/>
      <c r="D109" s="108"/>
      <c r="E109" s="108"/>
      <c r="F109" s="108"/>
      <c r="G109" s="108"/>
    </row>
    <row r="110" spans="1:7" x14ac:dyDescent="0.25">
      <c r="A110" s="107"/>
      <c r="B110" s="86"/>
      <c r="C110" s="72"/>
      <c r="D110" s="108"/>
      <c r="E110" s="108"/>
      <c r="F110" s="108"/>
      <c r="G110" s="108"/>
    </row>
    <row r="111" spans="1:7" x14ac:dyDescent="0.25">
      <c r="A111" s="107"/>
      <c r="B111" s="86"/>
      <c r="C111" s="72"/>
      <c r="D111" s="108"/>
      <c r="E111" s="108"/>
      <c r="F111" s="108"/>
      <c r="G111" s="108"/>
    </row>
    <row r="112" spans="1:7" x14ac:dyDescent="0.25">
      <c r="A112" s="107"/>
      <c r="B112" s="86"/>
      <c r="C112" s="72"/>
      <c r="D112" s="108"/>
      <c r="E112" s="108"/>
      <c r="F112" s="108"/>
      <c r="G112" s="108"/>
    </row>
    <row r="113" spans="1:7" x14ac:dyDescent="0.25">
      <c r="A113" s="107"/>
      <c r="B113" s="86"/>
      <c r="C113" s="72"/>
      <c r="D113" s="108"/>
      <c r="E113" s="108"/>
      <c r="F113" s="108"/>
      <c r="G113" s="108"/>
    </row>
    <row r="114" spans="1:7" x14ac:dyDescent="0.25">
      <c r="A114" s="107"/>
      <c r="B114" s="86"/>
      <c r="C114" s="72"/>
      <c r="D114" s="108"/>
      <c r="E114" s="108"/>
      <c r="F114" s="108"/>
      <c r="G114" s="108"/>
    </row>
    <row r="115" spans="1:7" x14ac:dyDescent="0.25">
      <c r="A115" s="107"/>
      <c r="B115" s="86"/>
      <c r="C115" s="72"/>
      <c r="D115" s="108"/>
      <c r="E115" s="108"/>
      <c r="F115" s="108"/>
      <c r="G115" s="108"/>
    </row>
    <row r="116" spans="1:7" x14ac:dyDescent="0.25">
      <c r="A116" s="107"/>
      <c r="B116" s="86"/>
      <c r="C116" s="72"/>
      <c r="D116" s="108"/>
      <c r="E116" s="108"/>
      <c r="F116" s="108"/>
      <c r="G116" s="108"/>
    </row>
    <row r="117" spans="1:7" x14ac:dyDescent="0.25">
      <c r="A117" s="107"/>
      <c r="B117" s="86"/>
      <c r="C117" s="72"/>
      <c r="D117" s="108"/>
      <c r="E117" s="108"/>
      <c r="F117" s="108"/>
      <c r="G117" s="108"/>
    </row>
    <row r="118" spans="1:7" x14ac:dyDescent="0.25">
      <c r="A118" s="107"/>
      <c r="B118" s="86"/>
      <c r="C118" s="72"/>
      <c r="D118" s="108"/>
      <c r="E118" s="108"/>
      <c r="F118" s="108"/>
      <c r="G118" s="108"/>
    </row>
    <row r="119" spans="1:7" x14ac:dyDescent="0.25">
      <c r="A119" s="107"/>
      <c r="B119" s="86"/>
      <c r="C119" s="72"/>
      <c r="D119" s="108"/>
      <c r="E119" s="108"/>
      <c r="F119" s="108"/>
      <c r="G119" s="108"/>
    </row>
    <row r="120" spans="1:7" x14ac:dyDescent="0.25">
      <c r="A120" s="107"/>
      <c r="B120" s="86"/>
      <c r="C120" s="72"/>
      <c r="D120" s="108"/>
      <c r="E120" s="108"/>
      <c r="F120" s="108"/>
      <c r="G120" s="108"/>
    </row>
    <row r="121" spans="1:7" x14ac:dyDescent="0.25">
      <c r="A121" s="107"/>
      <c r="B121" s="86"/>
      <c r="C121" s="72"/>
      <c r="D121" s="108"/>
      <c r="E121" s="108"/>
      <c r="F121" s="108"/>
      <c r="G121" s="108"/>
    </row>
    <row r="122" spans="1:7" x14ac:dyDescent="0.25">
      <c r="A122" s="107"/>
      <c r="B122" s="86"/>
      <c r="C122" s="72"/>
      <c r="D122" s="108"/>
      <c r="E122" s="108"/>
      <c r="F122" s="108"/>
      <c r="G122" s="108"/>
    </row>
    <row r="123" spans="1:7" x14ac:dyDescent="0.25">
      <c r="A123" s="107"/>
      <c r="B123" s="86"/>
      <c r="C123" s="72"/>
      <c r="D123" s="108"/>
      <c r="E123" s="108"/>
      <c r="F123" s="108"/>
      <c r="G123" s="108"/>
    </row>
    <row r="124" spans="1:7" x14ac:dyDescent="0.25">
      <c r="A124" s="107"/>
      <c r="B124" s="86"/>
      <c r="C124" s="72"/>
      <c r="D124" s="108"/>
      <c r="E124" s="108"/>
      <c r="F124" s="108"/>
      <c r="G124" s="108"/>
    </row>
    <row r="125" spans="1:7" x14ac:dyDescent="0.25">
      <c r="A125" s="107"/>
      <c r="B125" s="86"/>
      <c r="C125" s="72"/>
      <c r="D125" s="108"/>
      <c r="E125" s="108"/>
      <c r="F125" s="108"/>
      <c r="G125" s="108"/>
    </row>
    <row r="126" spans="1:7" x14ac:dyDescent="0.25">
      <c r="A126" s="107"/>
      <c r="B126" s="86"/>
      <c r="C126" s="72"/>
      <c r="D126" s="108"/>
      <c r="E126" s="108"/>
      <c r="F126" s="108"/>
      <c r="G126" s="108"/>
    </row>
    <row r="127" spans="1:7" x14ac:dyDescent="0.25">
      <c r="A127" s="107"/>
      <c r="B127" s="86"/>
      <c r="C127" s="72"/>
      <c r="D127" s="108"/>
      <c r="E127" s="108"/>
      <c r="F127" s="108"/>
      <c r="G127" s="108"/>
    </row>
    <row r="128" spans="1:7" x14ac:dyDescent="0.25">
      <c r="A128" s="107"/>
      <c r="B128" s="86"/>
      <c r="C128" s="72"/>
      <c r="D128" s="108"/>
      <c r="E128" s="108"/>
      <c r="F128" s="108"/>
      <c r="G128" s="108"/>
    </row>
    <row r="129" spans="1:7" x14ac:dyDescent="0.25">
      <c r="A129" s="107"/>
      <c r="B129" s="86"/>
      <c r="C129" s="72"/>
      <c r="D129" s="108"/>
      <c r="E129" s="108"/>
      <c r="F129" s="108"/>
      <c r="G129" s="108"/>
    </row>
    <row r="130" spans="1:7" x14ac:dyDescent="0.25">
      <c r="A130" s="107"/>
      <c r="B130" s="86"/>
      <c r="C130" s="72"/>
      <c r="D130" s="108"/>
      <c r="E130" s="108"/>
      <c r="F130" s="108"/>
      <c r="G130" s="108"/>
    </row>
    <row r="131" spans="1:7" x14ac:dyDescent="0.25">
      <c r="A131" s="107"/>
      <c r="B131" s="86"/>
      <c r="C131" s="72"/>
      <c r="D131" s="108"/>
      <c r="E131" s="108"/>
      <c r="F131" s="108"/>
      <c r="G131" s="108"/>
    </row>
    <row r="132" spans="1:7" x14ac:dyDescent="0.25">
      <c r="A132" s="107"/>
      <c r="B132" s="86"/>
      <c r="C132" s="72"/>
      <c r="D132" s="108"/>
      <c r="E132" s="108"/>
      <c r="F132" s="108"/>
      <c r="G132" s="108"/>
    </row>
    <row r="133" spans="1:7" x14ac:dyDescent="0.25">
      <c r="A133" s="107"/>
      <c r="B133" s="86"/>
      <c r="C133" s="72"/>
      <c r="D133" s="108"/>
      <c r="E133" s="108"/>
      <c r="F133" s="108"/>
      <c r="G133" s="108"/>
    </row>
    <row r="134" spans="1:7" x14ac:dyDescent="0.25">
      <c r="A134" s="107"/>
      <c r="B134" s="86"/>
      <c r="C134" s="72"/>
      <c r="D134" s="108"/>
      <c r="E134" s="108"/>
      <c r="F134" s="108"/>
      <c r="G134" s="108"/>
    </row>
    <row r="135" spans="1:7" x14ac:dyDescent="0.25">
      <c r="A135" s="107"/>
      <c r="B135" s="86"/>
      <c r="C135" s="72"/>
      <c r="D135" s="108"/>
      <c r="E135" s="108"/>
      <c r="F135" s="108"/>
      <c r="G135" s="108"/>
    </row>
    <row r="136" spans="1:7" x14ac:dyDescent="0.25">
      <c r="A136" s="107"/>
      <c r="B136" s="86"/>
      <c r="C136" s="72"/>
      <c r="D136" s="108"/>
      <c r="E136" s="108"/>
      <c r="F136" s="108"/>
      <c r="G136" s="108"/>
    </row>
    <row r="137" spans="1:7" x14ac:dyDescent="0.25">
      <c r="A137" s="107"/>
      <c r="B137" s="86"/>
      <c r="C137" s="72"/>
      <c r="D137" s="108"/>
      <c r="E137" s="108"/>
      <c r="F137" s="108"/>
      <c r="G137" s="108"/>
    </row>
    <row r="138" spans="1:7" x14ac:dyDescent="0.25">
      <c r="A138" s="107"/>
      <c r="B138" s="86"/>
      <c r="C138" s="72"/>
      <c r="D138" s="108"/>
      <c r="E138" s="108"/>
      <c r="F138" s="108"/>
      <c r="G138" s="108"/>
    </row>
    <row r="139" spans="1:7" x14ac:dyDescent="0.25">
      <c r="A139" s="107"/>
      <c r="B139" s="86"/>
      <c r="C139" s="72"/>
      <c r="D139" s="108"/>
      <c r="E139" s="108"/>
      <c r="F139" s="108"/>
      <c r="G139" s="108"/>
    </row>
    <row r="140" spans="1:7" x14ac:dyDescent="0.25">
      <c r="A140" s="107"/>
      <c r="B140" s="86"/>
      <c r="C140" s="72"/>
      <c r="D140" s="108"/>
      <c r="E140" s="108"/>
      <c r="F140" s="108"/>
      <c r="G140" s="108"/>
    </row>
    <row r="141" spans="1:7" x14ac:dyDescent="0.25">
      <c r="A141" s="107"/>
      <c r="B141" s="86"/>
      <c r="C141" s="72"/>
      <c r="D141" s="108"/>
      <c r="E141" s="108"/>
      <c r="F141" s="108"/>
      <c r="G141" s="108"/>
    </row>
    <row r="142" spans="1:7" x14ac:dyDescent="0.25">
      <c r="A142" s="107"/>
      <c r="B142" s="86"/>
      <c r="C142" s="72"/>
      <c r="D142" s="108"/>
      <c r="E142" s="108"/>
      <c r="F142" s="108"/>
      <c r="G142" s="108"/>
    </row>
    <row r="143" spans="1:7" x14ac:dyDescent="0.25">
      <c r="A143" s="107"/>
      <c r="B143" s="86"/>
      <c r="C143" s="72"/>
      <c r="D143" s="108"/>
      <c r="E143" s="108"/>
      <c r="F143" s="108"/>
      <c r="G143" s="108"/>
    </row>
    <row r="144" spans="1:7" x14ac:dyDescent="0.25">
      <c r="A144" s="107"/>
      <c r="B144" s="86"/>
      <c r="C144" s="72"/>
      <c r="D144" s="108"/>
      <c r="E144" s="108"/>
      <c r="F144" s="108"/>
      <c r="G144" s="108"/>
    </row>
    <row r="145" spans="1:7" x14ac:dyDescent="0.25">
      <c r="A145" s="107"/>
      <c r="B145" s="86"/>
      <c r="C145" s="72"/>
      <c r="D145" s="108"/>
      <c r="E145" s="108"/>
      <c r="F145" s="108"/>
      <c r="G145" s="108"/>
    </row>
    <row r="146" spans="1:7" x14ac:dyDescent="0.25">
      <c r="A146" s="107"/>
      <c r="B146" s="86"/>
      <c r="C146" s="72"/>
      <c r="D146" s="108"/>
      <c r="E146" s="108"/>
      <c r="F146" s="108"/>
      <c r="G146" s="108"/>
    </row>
    <row r="147" spans="1:7" x14ac:dyDescent="0.25">
      <c r="A147" s="107"/>
      <c r="B147" s="86"/>
      <c r="C147" s="72"/>
      <c r="D147" s="108"/>
      <c r="E147" s="108"/>
      <c r="F147" s="108"/>
      <c r="G147" s="108"/>
    </row>
    <row r="148" spans="1:7" x14ac:dyDescent="0.25">
      <c r="A148" s="107"/>
      <c r="B148" s="86"/>
      <c r="C148" s="72"/>
      <c r="D148" s="108"/>
      <c r="E148" s="108"/>
      <c r="F148" s="108"/>
      <c r="G148" s="108"/>
    </row>
    <row r="149" spans="1:7" x14ac:dyDescent="0.25">
      <c r="A149" s="107"/>
      <c r="B149" s="86"/>
      <c r="C149" s="72"/>
      <c r="D149" s="108"/>
      <c r="E149" s="108"/>
      <c r="F149" s="108"/>
      <c r="G149" s="108"/>
    </row>
    <row r="150" spans="1:7" x14ac:dyDescent="0.25">
      <c r="A150" s="107"/>
      <c r="B150" s="86"/>
      <c r="C150" s="72"/>
      <c r="D150" s="108"/>
      <c r="E150" s="108"/>
      <c r="F150" s="108"/>
      <c r="G150" s="108"/>
    </row>
    <row r="151" spans="1:7" x14ac:dyDescent="0.25">
      <c r="A151" s="107"/>
      <c r="B151" s="86"/>
      <c r="C151" s="72"/>
      <c r="D151" s="108"/>
      <c r="E151" s="108"/>
      <c r="F151" s="108"/>
      <c r="G151" s="108"/>
    </row>
    <row r="152" spans="1:7" x14ac:dyDescent="0.25">
      <c r="A152" s="107"/>
      <c r="B152" s="86"/>
      <c r="C152" s="72"/>
      <c r="D152" s="108"/>
      <c r="E152" s="108"/>
      <c r="F152" s="108"/>
      <c r="G152" s="108"/>
    </row>
    <row r="153" spans="1:7" x14ac:dyDescent="0.25">
      <c r="A153" s="107"/>
      <c r="B153" s="86"/>
      <c r="C153" s="72"/>
      <c r="D153" s="108"/>
      <c r="E153" s="108"/>
      <c r="F153" s="108"/>
      <c r="G153" s="108"/>
    </row>
    <row r="154" spans="1:7" x14ac:dyDescent="0.25">
      <c r="A154" s="107"/>
      <c r="B154" s="86"/>
      <c r="C154" s="72"/>
      <c r="D154" s="108"/>
      <c r="E154" s="108"/>
      <c r="F154" s="108"/>
      <c r="G154" s="108"/>
    </row>
    <row r="155" spans="1:7" x14ac:dyDescent="0.25">
      <c r="A155" s="107"/>
      <c r="B155" s="86"/>
      <c r="C155" s="72"/>
      <c r="D155" s="108"/>
      <c r="E155" s="108"/>
      <c r="F155" s="108"/>
      <c r="G155" s="108"/>
    </row>
    <row r="156" spans="1:7" x14ac:dyDescent="0.25">
      <c r="A156" s="107"/>
      <c r="B156" s="86"/>
      <c r="C156" s="72"/>
      <c r="D156" s="108"/>
      <c r="E156" s="108"/>
      <c r="F156" s="108"/>
      <c r="G156" s="108"/>
    </row>
    <row r="157" spans="1:7" x14ac:dyDescent="0.25">
      <c r="A157" s="107"/>
      <c r="B157" s="86"/>
      <c r="C157" s="72"/>
      <c r="D157" s="108"/>
      <c r="E157" s="108"/>
      <c r="F157" s="108"/>
      <c r="G157" s="108"/>
    </row>
    <row r="158" spans="1:7" x14ac:dyDescent="0.25">
      <c r="A158" s="107"/>
      <c r="B158" s="86"/>
      <c r="C158" s="72"/>
      <c r="D158" s="108"/>
      <c r="E158" s="108"/>
      <c r="F158" s="108"/>
      <c r="G158" s="10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104FE-D1EC-4A14-A0AE-598B57681DD0}">
  <dimension ref="A1:P134"/>
  <sheetViews>
    <sheetView workbookViewId="0"/>
  </sheetViews>
  <sheetFormatPr defaultRowHeight="15" x14ac:dyDescent="0.25"/>
  <cols>
    <col min="1" max="1" width="9.28515625" style="65" customWidth="1"/>
    <col min="2" max="2" width="7.7109375" style="65" customWidth="1"/>
    <col min="3" max="3" width="14.5703125" style="65" customWidth="1"/>
    <col min="4" max="4" width="14.42578125" style="65" customWidth="1"/>
    <col min="5" max="7" width="14.5703125" style="65" customWidth="1"/>
    <col min="8" max="8" width="10" style="65" bestFit="1" customWidth="1"/>
    <col min="9" max="10" width="9.140625" style="65"/>
    <col min="11" max="11" width="11" style="65" customWidth="1"/>
    <col min="12" max="257" width="9.140625" style="65"/>
    <col min="258" max="258" width="7.7109375" style="65" customWidth="1"/>
    <col min="259" max="259" width="14.5703125" style="65" customWidth="1"/>
    <col min="260" max="260" width="14.42578125" style="65" customWidth="1"/>
    <col min="261" max="263" width="14.5703125" style="65" customWidth="1"/>
    <col min="264" max="266" width="9.140625" style="65"/>
    <col min="267" max="267" width="11" style="65" customWidth="1"/>
    <col min="268" max="513" width="9.140625" style="65"/>
    <col min="514" max="514" width="7.7109375" style="65" customWidth="1"/>
    <col min="515" max="515" width="14.5703125" style="65" customWidth="1"/>
    <col min="516" max="516" width="14.42578125" style="65" customWidth="1"/>
    <col min="517" max="519" width="14.5703125" style="65" customWidth="1"/>
    <col min="520" max="522" width="9.140625" style="65"/>
    <col min="523" max="523" width="11" style="65" customWidth="1"/>
    <col min="524" max="769" width="9.140625" style="65"/>
    <col min="770" max="770" width="7.7109375" style="65" customWidth="1"/>
    <col min="771" max="771" width="14.5703125" style="65" customWidth="1"/>
    <col min="772" max="772" width="14.42578125" style="65" customWidth="1"/>
    <col min="773" max="775" width="14.5703125" style="65" customWidth="1"/>
    <col min="776" max="778" width="9.140625" style="65"/>
    <col min="779" max="779" width="11" style="65" customWidth="1"/>
    <col min="780" max="1025" width="9.140625" style="65"/>
    <col min="1026" max="1026" width="7.7109375" style="65" customWidth="1"/>
    <col min="1027" max="1027" width="14.5703125" style="65" customWidth="1"/>
    <col min="1028" max="1028" width="14.42578125" style="65" customWidth="1"/>
    <col min="1029" max="1031" width="14.5703125" style="65" customWidth="1"/>
    <col min="1032" max="1034" width="9.140625" style="65"/>
    <col min="1035" max="1035" width="11" style="65" customWidth="1"/>
    <col min="1036" max="1281" width="9.140625" style="65"/>
    <col min="1282" max="1282" width="7.7109375" style="65" customWidth="1"/>
    <col min="1283" max="1283" width="14.5703125" style="65" customWidth="1"/>
    <col min="1284" max="1284" width="14.42578125" style="65" customWidth="1"/>
    <col min="1285" max="1287" width="14.5703125" style="65" customWidth="1"/>
    <col min="1288" max="1290" width="9.140625" style="65"/>
    <col min="1291" max="1291" width="11" style="65" customWidth="1"/>
    <col min="1292" max="1537" width="9.140625" style="65"/>
    <col min="1538" max="1538" width="7.7109375" style="65" customWidth="1"/>
    <col min="1539" max="1539" width="14.5703125" style="65" customWidth="1"/>
    <col min="1540" max="1540" width="14.42578125" style="65" customWidth="1"/>
    <col min="1541" max="1543" width="14.5703125" style="65" customWidth="1"/>
    <col min="1544" max="1546" width="9.140625" style="65"/>
    <col min="1547" max="1547" width="11" style="65" customWidth="1"/>
    <col min="1548" max="1793" width="9.140625" style="65"/>
    <col min="1794" max="1794" width="7.7109375" style="65" customWidth="1"/>
    <col min="1795" max="1795" width="14.5703125" style="65" customWidth="1"/>
    <col min="1796" max="1796" width="14.42578125" style="65" customWidth="1"/>
    <col min="1797" max="1799" width="14.5703125" style="65" customWidth="1"/>
    <col min="1800" max="1802" width="9.140625" style="65"/>
    <col min="1803" max="1803" width="11" style="65" customWidth="1"/>
    <col min="1804" max="2049" width="9.140625" style="65"/>
    <col min="2050" max="2050" width="7.7109375" style="65" customWidth="1"/>
    <col min="2051" max="2051" width="14.5703125" style="65" customWidth="1"/>
    <col min="2052" max="2052" width="14.42578125" style="65" customWidth="1"/>
    <col min="2053" max="2055" width="14.5703125" style="65" customWidth="1"/>
    <col min="2056" max="2058" width="9.140625" style="65"/>
    <col min="2059" max="2059" width="11" style="65" customWidth="1"/>
    <col min="2060" max="2305" width="9.140625" style="65"/>
    <col min="2306" max="2306" width="7.7109375" style="65" customWidth="1"/>
    <col min="2307" max="2307" width="14.5703125" style="65" customWidth="1"/>
    <col min="2308" max="2308" width="14.42578125" style="65" customWidth="1"/>
    <col min="2309" max="2311" width="14.5703125" style="65" customWidth="1"/>
    <col min="2312" max="2314" width="9.140625" style="65"/>
    <col min="2315" max="2315" width="11" style="65" customWidth="1"/>
    <col min="2316" max="2561" width="9.140625" style="65"/>
    <col min="2562" max="2562" width="7.7109375" style="65" customWidth="1"/>
    <col min="2563" max="2563" width="14.5703125" style="65" customWidth="1"/>
    <col min="2564" max="2564" width="14.42578125" style="65" customWidth="1"/>
    <col min="2565" max="2567" width="14.5703125" style="65" customWidth="1"/>
    <col min="2568" max="2570" width="9.140625" style="65"/>
    <col min="2571" max="2571" width="11" style="65" customWidth="1"/>
    <col min="2572" max="2817" width="9.140625" style="65"/>
    <col min="2818" max="2818" width="7.7109375" style="65" customWidth="1"/>
    <col min="2819" max="2819" width="14.5703125" style="65" customWidth="1"/>
    <col min="2820" max="2820" width="14.42578125" style="65" customWidth="1"/>
    <col min="2821" max="2823" width="14.5703125" style="65" customWidth="1"/>
    <col min="2824" max="2826" width="9.140625" style="65"/>
    <col min="2827" max="2827" width="11" style="65" customWidth="1"/>
    <col min="2828" max="3073" width="9.140625" style="65"/>
    <col min="3074" max="3074" width="7.7109375" style="65" customWidth="1"/>
    <col min="3075" max="3075" width="14.5703125" style="65" customWidth="1"/>
    <col min="3076" max="3076" width="14.42578125" style="65" customWidth="1"/>
    <col min="3077" max="3079" width="14.5703125" style="65" customWidth="1"/>
    <col min="3080" max="3082" width="9.140625" style="65"/>
    <col min="3083" max="3083" width="11" style="65" customWidth="1"/>
    <col min="3084" max="3329" width="9.140625" style="65"/>
    <col min="3330" max="3330" width="7.7109375" style="65" customWidth="1"/>
    <col min="3331" max="3331" width="14.5703125" style="65" customWidth="1"/>
    <col min="3332" max="3332" width="14.42578125" style="65" customWidth="1"/>
    <col min="3333" max="3335" width="14.5703125" style="65" customWidth="1"/>
    <col min="3336" max="3338" width="9.140625" style="65"/>
    <col min="3339" max="3339" width="11" style="65" customWidth="1"/>
    <col min="3340" max="3585" width="9.140625" style="65"/>
    <col min="3586" max="3586" width="7.7109375" style="65" customWidth="1"/>
    <col min="3587" max="3587" width="14.5703125" style="65" customWidth="1"/>
    <col min="3588" max="3588" width="14.42578125" style="65" customWidth="1"/>
    <col min="3589" max="3591" width="14.5703125" style="65" customWidth="1"/>
    <col min="3592" max="3594" width="9.140625" style="65"/>
    <col min="3595" max="3595" width="11" style="65" customWidth="1"/>
    <col min="3596" max="3841" width="9.140625" style="65"/>
    <col min="3842" max="3842" width="7.7109375" style="65" customWidth="1"/>
    <col min="3843" max="3843" width="14.5703125" style="65" customWidth="1"/>
    <col min="3844" max="3844" width="14.42578125" style="65" customWidth="1"/>
    <col min="3845" max="3847" width="14.5703125" style="65" customWidth="1"/>
    <col min="3848" max="3850" width="9.140625" style="65"/>
    <col min="3851" max="3851" width="11" style="65" customWidth="1"/>
    <col min="3852" max="4097" width="9.140625" style="65"/>
    <col min="4098" max="4098" width="7.7109375" style="65" customWidth="1"/>
    <col min="4099" max="4099" width="14.5703125" style="65" customWidth="1"/>
    <col min="4100" max="4100" width="14.42578125" style="65" customWidth="1"/>
    <col min="4101" max="4103" width="14.5703125" style="65" customWidth="1"/>
    <col min="4104" max="4106" width="9.140625" style="65"/>
    <col min="4107" max="4107" width="11" style="65" customWidth="1"/>
    <col min="4108" max="4353" width="9.140625" style="65"/>
    <col min="4354" max="4354" width="7.7109375" style="65" customWidth="1"/>
    <col min="4355" max="4355" width="14.5703125" style="65" customWidth="1"/>
    <col min="4356" max="4356" width="14.42578125" style="65" customWidth="1"/>
    <col min="4357" max="4359" width="14.5703125" style="65" customWidth="1"/>
    <col min="4360" max="4362" width="9.140625" style="65"/>
    <col min="4363" max="4363" width="11" style="65" customWidth="1"/>
    <col min="4364" max="4609" width="9.140625" style="65"/>
    <col min="4610" max="4610" width="7.7109375" style="65" customWidth="1"/>
    <col min="4611" max="4611" width="14.5703125" style="65" customWidth="1"/>
    <col min="4612" max="4612" width="14.42578125" style="65" customWidth="1"/>
    <col min="4613" max="4615" width="14.5703125" style="65" customWidth="1"/>
    <col min="4616" max="4618" width="9.140625" style="65"/>
    <col min="4619" max="4619" width="11" style="65" customWidth="1"/>
    <col min="4620" max="4865" width="9.140625" style="65"/>
    <col min="4866" max="4866" width="7.7109375" style="65" customWidth="1"/>
    <col min="4867" max="4867" width="14.5703125" style="65" customWidth="1"/>
    <col min="4868" max="4868" width="14.42578125" style="65" customWidth="1"/>
    <col min="4869" max="4871" width="14.5703125" style="65" customWidth="1"/>
    <col min="4872" max="4874" width="9.140625" style="65"/>
    <col min="4875" max="4875" width="11" style="65" customWidth="1"/>
    <col min="4876" max="5121" width="9.140625" style="65"/>
    <col min="5122" max="5122" width="7.7109375" style="65" customWidth="1"/>
    <col min="5123" max="5123" width="14.5703125" style="65" customWidth="1"/>
    <col min="5124" max="5124" width="14.42578125" style="65" customWidth="1"/>
    <col min="5125" max="5127" width="14.5703125" style="65" customWidth="1"/>
    <col min="5128" max="5130" width="9.140625" style="65"/>
    <col min="5131" max="5131" width="11" style="65" customWidth="1"/>
    <col min="5132" max="5377" width="9.140625" style="65"/>
    <col min="5378" max="5378" width="7.7109375" style="65" customWidth="1"/>
    <col min="5379" max="5379" width="14.5703125" style="65" customWidth="1"/>
    <col min="5380" max="5380" width="14.42578125" style="65" customWidth="1"/>
    <col min="5381" max="5383" width="14.5703125" style="65" customWidth="1"/>
    <col min="5384" max="5386" width="9.140625" style="65"/>
    <col min="5387" max="5387" width="11" style="65" customWidth="1"/>
    <col min="5388" max="5633" width="9.140625" style="65"/>
    <col min="5634" max="5634" width="7.7109375" style="65" customWidth="1"/>
    <col min="5635" max="5635" width="14.5703125" style="65" customWidth="1"/>
    <col min="5636" max="5636" width="14.42578125" style="65" customWidth="1"/>
    <col min="5637" max="5639" width="14.5703125" style="65" customWidth="1"/>
    <col min="5640" max="5642" width="9.140625" style="65"/>
    <col min="5643" max="5643" width="11" style="65" customWidth="1"/>
    <col min="5644" max="5889" width="9.140625" style="65"/>
    <col min="5890" max="5890" width="7.7109375" style="65" customWidth="1"/>
    <col min="5891" max="5891" width="14.5703125" style="65" customWidth="1"/>
    <col min="5892" max="5892" width="14.42578125" style="65" customWidth="1"/>
    <col min="5893" max="5895" width="14.5703125" style="65" customWidth="1"/>
    <col min="5896" max="5898" width="9.140625" style="65"/>
    <col min="5899" max="5899" width="11" style="65" customWidth="1"/>
    <col min="5900" max="6145" width="9.140625" style="65"/>
    <col min="6146" max="6146" width="7.7109375" style="65" customWidth="1"/>
    <col min="6147" max="6147" width="14.5703125" style="65" customWidth="1"/>
    <col min="6148" max="6148" width="14.42578125" style="65" customWidth="1"/>
    <col min="6149" max="6151" width="14.5703125" style="65" customWidth="1"/>
    <col min="6152" max="6154" width="9.140625" style="65"/>
    <col min="6155" max="6155" width="11" style="65" customWidth="1"/>
    <col min="6156" max="6401" width="9.140625" style="65"/>
    <col min="6402" max="6402" width="7.7109375" style="65" customWidth="1"/>
    <col min="6403" max="6403" width="14.5703125" style="65" customWidth="1"/>
    <col min="6404" max="6404" width="14.42578125" style="65" customWidth="1"/>
    <col min="6405" max="6407" width="14.5703125" style="65" customWidth="1"/>
    <col min="6408" max="6410" width="9.140625" style="65"/>
    <col min="6411" max="6411" width="11" style="65" customWidth="1"/>
    <col min="6412" max="6657" width="9.140625" style="65"/>
    <col min="6658" max="6658" width="7.7109375" style="65" customWidth="1"/>
    <col min="6659" max="6659" width="14.5703125" style="65" customWidth="1"/>
    <col min="6660" max="6660" width="14.42578125" style="65" customWidth="1"/>
    <col min="6661" max="6663" width="14.5703125" style="65" customWidth="1"/>
    <col min="6664" max="6666" width="9.140625" style="65"/>
    <col min="6667" max="6667" width="11" style="65" customWidth="1"/>
    <col min="6668" max="6913" width="9.140625" style="65"/>
    <col min="6914" max="6914" width="7.7109375" style="65" customWidth="1"/>
    <col min="6915" max="6915" width="14.5703125" style="65" customWidth="1"/>
    <col min="6916" max="6916" width="14.42578125" style="65" customWidth="1"/>
    <col min="6917" max="6919" width="14.5703125" style="65" customWidth="1"/>
    <col min="6920" max="6922" width="9.140625" style="65"/>
    <col min="6923" max="6923" width="11" style="65" customWidth="1"/>
    <col min="6924" max="7169" width="9.140625" style="65"/>
    <col min="7170" max="7170" width="7.7109375" style="65" customWidth="1"/>
    <col min="7171" max="7171" width="14.5703125" style="65" customWidth="1"/>
    <col min="7172" max="7172" width="14.42578125" style="65" customWidth="1"/>
    <col min="7173" max="7175" width="14.5703125" style="65" customWidth="1"/>
    <col min="7176" max="7178" width="9.140625" style="65"/>
    <col min="7179" max="7179" width="11" style="65" customWidth="1"/>
    <col min="7180" max="7425" width="9.140625" style="65"/>
    <col min="7426" max="7426" width="7.7109375" style="65" customWidth="1"/>
    <col min="7427" max="7427" width="14.5703125" style="65" customWidth="1"/>
    <col min="7428" max="7428" width="14.42578125" style="65" customWidth="1"/>
    <col min="7429" max="7431" width="14.5703125" style="65" customWidth="1"/>
    <col min="7432" max="7434" width="9.140625" style="65"/>
    <col min="7435" max="7435" width="11" style="65" customWidth="1"/>
    <col min="7436" max="7681" width="9.140625" style="65"/>
    <col min="7682" max="7682" width="7.7109375" style="65" customWidth="1"/>
    <col min="7683" max="7683" width="14.5703125" style="65" customWidth="1"/>
    <col min="7684" max="7684" width="14.42578125" style="65" customWidth="1"/>
    <col min="7685" max="7687" width="14.5703125" style="65" customWidth="1"/>
    <col min="7688" max="7690" width="9.140625" style="65"/>
    <col min="7691" max="7691" width="11" style="65" customWidth="1"/>
    <col min="7692" max="7937" width="9.140625" style="65"/>
    <col min="7938" max="7938" width="7.7109375" style="65" customWidth="1"/>
    <col min="7939" max="7939" width="14.5703125" style="65" customWidth="1"/>
    <col min="7940" max="7940" width="14.42578125" style="65" customWidth="1"/>
    <col min="7941" max="7943" width="14.5703125" style="65" customWidth="1"/>
    <col min="7944" max="7946" width="9.140625" style="65"/>
    <col min="7947" max="7947" width="11" style="65" customWidth="1"/>
    <col min="7948" max="8193" width="9.140625" style="65"/>
    <col min="8194" max="8194" width="7.7109375" style="65" customWidth="1"/>
    <col min="8195" max="8195" width="14.5703125" style="65" customWidth="1"/>
    <col min="8196" max="8196" width="14.42578125" style="65" customWidth="1"/>
    <col min="8197" max="8199" width="14.5703125" style="65" customWidth="1"/>
    <col min="8200" max="8202" width="9.140625" style="65"/>
    <col min="8203" max="8203" width="11" style="65" customWidth="1"/>
    <col min="8204" max="8449" width="9.140625" style="65"/>
    <col min="8450" max="8450" width="7.7109375" style="65" customWidth="1"/>
    <col min="8451" max="8451" width="14.5703125" style="65" customWidth="1"/>
    <col min="8452" max="8452" width="14.42578125" style="65" customWidth="1"/>
    <col min="8453" max="8455" width="14.5703125" style="65" customWidth="1"/>
    <col min="8456" max="8458" width="9.140625" style="65"/>
    <col min="8459" max="8459" width="11" style="65" customWidth="1"/>
    <col min="8460" max="8705" width="9.140625" style="65"/>
    <col min="8706" max="8706" width="7.7109375" style="65" customWidth="1"/>
    <col min="8707" max="8707" width="14.5703125" style="65" customWidth="1"/>
    <col min="8708" max="8708" width="14.42578125" style="65" customWidth="1"/>
    <col min="8709" max="8711" width="14.5703125" style="65" customWidth="1"/>
    <col min="8712" max="8714" width="9.140625" style="65"/>
    <col min="8715" max="8715" width="11" style="65" customWidth="1"/>
    <col min="8716" max="8961" width="9.140625" style="65"/>
    <col min="8962" max="8962" width="7.7109375" style="65" customWidth="1"/>
    <col min="8963" max="8963" width="14.5703125" style="65" customWidth="1"/>
    <col min="8964" max="8964" width="14.42578125" style="65" customWidth="1"/>
    <col min="8965" max="8967" width="14.5703125" style="65" customWidth="1"/>
    <col min="8968" max="8970" width="9.140625" style="65"/>
    <col min="8971" max="8971" width="11" style="65" customWidth="1"/>
    <col min="8972" max="9217" width="9.140625" style="65"/>
    <col min="9218" max="9218" width="7.7109375" style="65" customWidth="1"/>
    <col min="9219" max="9219" width="14.5703125" style="65" customWidth="1"/>
    <col min="9220" max="9220" width="14.42578125" style="65" customWidth="1"/>
    <col min="9221" max="9223" width="14.5703125" style="65" customWidth="1"/>
    <col min="9224" max="9226" width="9.140625" style="65"/>
    <col min="9227" max="9227" width="11" style="65" customWidth="1"/>
    <col min="9228" max="9473" width="9.140625" style="65"/>
    <col min="9474" max="9474" width="7.7109375" style="65" customWidth="1"/>
    <col min="9475" max="9475" width="14.5703125" style="65" customWidth="1"/>
    <col min="9476" max="9476" width="14.42578125" style="65" customWidth="1"/>
    <col min="9477" max="9479" width="14.5703125" style="65" customWidth="1"/>
    <col min="9480" max="9482" width="9.140625" style="65"/>
    <col min="9483" max="9483" width="11" style="65" customWidth="1"/>
    <col min="9484" max="9729" width="9.140625" style="65"/>
    <col min="9730" max="9730" width="7.7109375" style="65" customWidth="1"/>
    <col min="9731" max="9731" width="14.5703125" style="65" customWidth="1"/>
    <col min="9732" max="9732" width="14.42578125" style="65" customWidth="1"/>
    <col min="9733" max="9735" width="14.5703125" style="65" customWidth="1"/>
    <col min="9736" max="9738" width="9.140625" style="65"/>
    <col min="9739" max="9739" width="11" style="65" customWidth="1"/>
    <col min="9740" max="9985" width="9.140625" style="65"/>
    <col min="9986" max="9986" width="7.7109375" style="65" customWidth="1"/>
    <col min="9987" max="9987" width="14.5703125" style="65" customWidth="1"/>
    <col min="9988" max="9988" width="14.42578125" style="65" customWidth="1"/>
    <col min="9989" max="9991" width="14.5703125" style="65" customWidth="1"/>
    <col min="9992" max="9994" width="9.140625" style="65"/>
    <col min="9995" max="9995" width="11" style="65" customWidth="1"/>
    <col min="9996" max="10241" width="9.140625" style="65"/>
    <col min="10242" max="10242" width="7.7109375" style="65" customWidth="1"/>
    <col min="10243" max="10243" width="14.5703125" style="65" customWidth="1"/>
    <col min="10244" max="10244" width="14.42578125" style="65" customWidth="1"/>
    <col min="10245" max="10247" width="14.5703125" style="65" customWidth="1"/>
    <col min="10248" max="10250" width="9.140625" style="65"/>
    <col min="10251" max="10251" width="11" style="65" customWidth="1"/>
    <col min="10252" max="10497" width="9.140625" style="65"/>
    <col min="10498" max="10498" width="7.7109375" style="65" customWidth="1"/>
    <col min="10499" max="10499" width="14.5703125" style="65" customWidth="1"/>
    <col min="10500" max="10500" width="14.42578125" style="65" customWidth="1"/>
    <col min="10501" max="10503" width="14.5703125" style="65" customWidth="1"/>
    <col min="10504" max="10506" width="9.140625" style="65"/>
    <col min="10507" max="10507" width="11" style="65" customWidth="1"/>
    <col min="10508" max="10753" width="9.140625" style="65"/>
    <col min="10754" max="10754" width="7.7109375" style="65" customWidth="1"/>
    <col min="10755" max="10755" width="14.5703125" style="65" customWidth="1"/>
    <col min="10756" max="10756" width="14.42578125" style="65" customWidth="1"/>
    <col min="10757" max="10759" width="14.5703125" style="65" customWidth="1"/>
    <col min="10760" max="10762" width="9.140625" style="65"/>
    <col min="10763" max="10763" width="11" style="65" customWidth="1"/>
    <col min="10764" max="11009" width="9.140625" style="65"/>
    <col min="11010" max="11010" width="7.7109375" style="65" customWidth="1"/>
    <col min="11011" max="11011" width="14.5703125" style="65" customWidth="1"/>
    <col min="11012" max="11012" width="14.42578125" style="65" customWidth="1"/>
    <col min="11013" max="11015" width="14.5703125" style="65" customWidth="1"/>
    <col min="11016" max="11018" width="9.140625" style="65"/>
    <col min="11019" max="11019" width="11" style="65" customWidth="1"/>
    <col min="11020" max="11265" width="9.140625" style="65"/>
    <col min="11266" max="11266" width="7.7109375" style="65" customWidth="1"/>
    <col min="11267" max="11267" width="14.5703125" style="65" customWidth="1"/>
    <col min="11268" max="11268" width="14.42578125" style="65" customWidth="1"/>
    <col min="11269" max="11271" width="14.5703125" style="65" customWidth="1"/>
    <col min="11272" max="11274" width="9.140625" style="65"/>
    <col min="11275" max="11275" width="11" style="65" customWidth="1"/>
    <col min="11276" max="11521" width="9.140625" style="65"/>
    <col min="11522" max="11522" width="7.7109375" style="65" customWidth="1"/>
    <col min="11523" max="11523" width="14.5703125" style="65" customWidth="1"/>
    <col min="11524" max="11524" width="14.42578125" style="65" customWidth="1"/>
    <col min="11525" max="11527" width="14.5703125" style="65" customWidth="1"/>
    <col min="11528" max="11530" width="9.140625" style="65"/>
    <col min="11531" max="11531" width="11" style="65" customWidth="1"/>
    <col min="11532" max="11777" width="9.140625" style="65"/>
    <col min="11778" max="11778" width="7.7109375" style="65" customWidth="1"/>
    <col min="11779" max="11779" width="14.5703125" style="65" customWidth="1"/>
    <col min="11780" max="11780" width="14.42578125" style="65" customWidth="1"/>
    <col min="11781" max="11783" width="14.5703125" style="65" customWidth="1"/>
    <col min="11784" max="11786" width="9.140625" style="65"/>
    <col min="11787" max="11787" width="11" style="65" customWidth="1"/>
    <col min="11788" max="12033" width="9.140625" style="65"/>
    <col min="12034" max="12034" width="7.7109375" style="65" customWidth="1"/>
    <col min="12035" max="12035" width="14.5703125" style="65" customWidth="1"/>
    <col min="12036" max="12036" width="14.42578125" style="65" customWidth="1"/>
    <col min="12037" max="12039" width="14.5703125" style="65" customWidth="1"/>
    <col min="12040" max="12042" width="9.140625" style="65"/>
    <col min="12043" max="12043" width="11" style="65" customWidth="1"/>
    <col min="12044" max="12289" width="9.140625" style="65"/>
    <col min="12290" max="12290" width="7.7109375" style="65" customWidth="1"/>
    <col min="12291" max="12291" width="14.5703125" style="65" customWidth="1"/>
    <col min="12292" max="12292" width="14.42578125" style="65" customWidth="1"/>
    <col min="12293" max="12295" width="14.5703125" style="65" customWidth="1"/>
    <col min="12296" max="12298" width="9.140625" style="65"/>
    <col min="12299" max="12299" width="11" style="65" customWidth="1"/>
    <col min="12300" max="12545" width="9.140625" style="65"/>
    <col min="12546" max="12546" width="7.7109375" style="65" customWidth="1"/>
    <col min="12547" max="12547" width="14.5703125" style="65" customWidth="1"/>
    <col min="12548" max="12548" width="14.42578125" style="65" customWidth="1"/>
    <col min="12549" max="12551" width="14.5703125" style="65" customWidth="1"/>
    <col min="12552" max="12554" width="9.140625" style="65"/>
    <col min="12555" max="12555" width="11" style="65" customWidth="1"/>
    <col min="12556" max="12801" width="9.140625" style="65"/>
    <col min="12802" max="12802" width="7.7109375" style="65" customWidth="1"/>
    <col min="12803" max="12803" width="14.5703125" style="65" customWidth="1"/>
    <col min="12804" max="12804" width="14.42578125" style="65" customWidth="1"/>
    <col min="12805" max="12807" width="14.5703125" style="65" customWidth="1"/>
    <col min="12808" max="12810" width="9.140625" style="65"/>
    <col min="12811" max="12811" width="11" style="65" customWidth="1"/>
    <col min="12812" max="13057" width="9.140625" style="65"/>
    <col min="13058" max="13058" width="7.7109375" style="65" customWidth="1"/>
    <col min="13059" max="13059" width="14.5703125" style="65" customWidth="1"/>
    <col min="13060" max="13060" width="14.42578125" style="65" customWidth="1"/>
    <col min="13061" max="13063" width="14.5703125" style="65" customWidth="1"/>
    <col min="13064" max="13066" width="9.140625" style="65"/>
    <col min="13067" max="13067" width="11" style="65" customWidth="1"/>
    <col min="13068" max="13313" width="9.140625" style="65"/>
    <col min="13314" max="13314" width="7.7109375" style="65" customWidth="1"/>
    <col min="13315" max="13315" width="14.5703125" style="65" customWidth="1"/>
    <col min="13316" max="13316" width="14.42578125" style="65" customWidth="1"/>
    <col min="13317" max="13319" width="14.5703125" style="65" customWidth="1"/>
    <col min="13320" max="13322" width="9.140625" style="65"/>
    <col min="13323" max="13323" width="11" style="65" customWidth="1"/>
    <col min="13324" max="13569" width="9.140625" style="65"/>
    <col min="13570" max="13570" width="7.7109375" style="65" customWidth="1"/>
    <col min="13571" max="13571" width="14.5703125" style="65" customWidth="1"/>
    <col min="13572" max="13572" width="14.42578125" style="65" customWidth="1"/>
    <col min="13573" max="13575" width="14.5703125" style="65" customWidth="1"/>
    <col min="13576" max="13578" width="9.140625" style="65"/>
    <col min="13579" max="13579" width="11" style="65" customWidth="1"/>
    <col min="13580" max="13825" width="9.140625" style="65"/>
    <col min="13826" max="13826" width="7.7109375" style="65" customWidth="1"/>
    <col min="13827" max="13827" width="14.5703125" style="65" customWidth="1"/>
    <col min="13828" max="13828" width="14.42578125" style="65" customWidth="1"/>
    <col min="13829" max="13831" width="14.5703125" style="65" customWidth="1"/>
    <col min="13832" max="13834" width="9.140625" style="65"/>
    <col min="13835" max="13835" width="11" style="65" customWidth="1"/>
    <col min="13836" max="14081" width="9.140625" style="65"/>
    <col min="14082" max="14082" width="7.7109375" style="65" customWidth="1"/>
    <col min="14083" max="14083" width="14.5703125" style="65" customWidth="1"/>
    <col min="14084" max="14084" width="14.42578125" style="65" customWidth="1"/>
    <col min="14085" max="14087" width="14.5703125" style="65" customWidth="1"/>
    <col min="14088" max="14090" width="9.140625" style="65"/>
    <col min="14091" max="14091" width="11" style="65" customWidth="1"/>
    <col min="14092" max="14337" width="9.140625" style="65"/>
    <col min="14338" max="14338" width="7.7109375" style="65" customWidth="1"/>
    <col min="14339" max="14339" width="14.5703125" style="65" customWidth="1"/>
    <col min="14340" max="14340" width="14.42578125" style="65" customWidth="1"/>
    <col min="14341" max="14343" width="14.5703125" style="65" customWidth="1"/>
    <col min="14344" max="14346" width="9.140625" style="65"/>
    <col min="14347" max="14347" width="11" style="65" customWidth="1"/>
    <col min="14348" max="14593" width="9.140625" style="65"/>
    <col min="14594" max="14594" width="7.7109375" style="65" customWidth="1"/>
    <col min="14595" max="14595" width="14.5703125" style="65" customWidth="1"/>
    <col min="14596" max="14596" width="14.42578125" style="65" customWidth="1"/>
    <col min="14597" max="14599" width="14.5703125" style="65" customWidth="1"/>
    <col min="14600" max="14602" width="9.140625" style="65"/>
    <col min="14603" max="14603" width="11" style="65" customWidth="1"/>
    <col min="14604" max="14849" width="9.140625" style="65"/>
    <col min="14850" max="14850" width="7.7109375" style="65" customWidth="1"/>
    <col min="14851" max="14851" width="14.5703125" style="65" customWidth="1"/>
    <col min="14852" max="14852" width="14.42578125" style="65" customWidth="1"/>
    <col min="14853" max="14855" width="14.5703125" style="65" customWidth="1"/>
    <col min="14856" max="14858" width="9.140625" style="65"/>
    <col min="14859" max="14859" width="11" style="65" customWidth="1"/>
    <col min="14860" max="15105" width="9.140625" style="65"/>
    <col min="15106" max="15106" width="7.7109375" style="65" customWidth="1"/>
    <col min="15107" max="15107" width="14.5703125" style="65" customWidth="1"/>
    <col min="15108" max="15108" width="14.42578125" style="65" customWidth="1"/>
    <col min="15109" max="15111" width="14.5703125" style="65" customWidth="1"/>
    <col min="15112" max="15114" width="9.140625" style="65"/>
    <col min="15115" max="15115" width="11" style="65" customWidth="1"/>
    <col min="15116" max="15361" width="9.140625" style="65"/>
    <col min="15362" max="15362" width="7.7109375" style="65" customWidth="1"/>
    <col min="15363" max="15363" width="14.5703125" style="65" customWidth="1"/>
    <col min="15364" max="15364" width="14.42578125" style="65" customWidth="1"/>
    <col min="15365" max="15367" width="14.5703125" style="65" customWidth="1"/>
    <col min="15368" max="15370" width="9.140625" style="65"/>
    <col min="15371" max="15371" width="11" style="65" customWidth="1"/>
    <col min="15372" max="15617" width="9.140625" style="65"/>
    <col min="15618" max="15618" width="7.7109375" style="65" customWidth="1"/>
    <col min="15619" max="15619" width="14.5703125" style="65" customWidth="1"/>
    <col min="15620" max="15620" width="14.42578125" style="65" customWidth="1"/>
    <col min="15621" max="15623" width="14.5703125" style="65" customWidth="1"/>
    <col min="15624" max="15626" width="9.140625" style="65"/>
    <col min="15627" max="15627" width="11" style="65" customWidth="1"/>
    <col min="15628" max="15873" width="9.140625" style="65"/>
    <col min="15874" max="15874" width="7.7109375" style="65" customWidth="1"/>
    <col min="15875" max="15875" width="14.5703125" style="65" customWidth="1"/>
    <col min="15876" max="15876" width="14.42578125" style="65" customWidth="1"/>
    <col min="15877" max="15879" width="14.5703125" style="65" customWidth="1"/>
    <col min="15880" max="15882" width="9.140625" style="65"/>
    <col min="15883" max="15883" width="11" style="65" customWidth="1"/>
    <col min="15884" max="16129" width="9.140625" style="65"/>
    <col min="16130" max="16130" width="7.7109375" style="65" customWidth="1"/>
    <col min="16131" max="16131" width="14.5703125" style="65" customWidth="1"/>
    <col min="16132" max="16132" width="14.42578125" style="65" customWidth="1"/>
    <col min="16133" max="16135" width="14.5703125" style="65" customWidth="1"/>
    <col min="16136" max="16138" width="9.140625" style="65"/>
    <col min="16139" max="16139" width="11" style="65" customWidth="1"/>
    <col min="16140" max="16384" width="9.140625" style="65"/>
  </cols>
  <sheetData>
    <row r="1" spans="1:16" x14ac:dyDescent="0.25">
      <c r="A1" s="63"/>
      <c r="B1" s="63"/>
      <c r="C1" s="63"/>
      <c r="D1" s="63"/>
      <c r="E1" s="63"/>
      <c r="F1" s="63"/>
      <c r="G1" s="64"/>
    </row>
    <row r="2" spans="1:16" x14ac:dyDescent="0.25">
      <c r="A2" s="63"/>
      <c r="B2" s="63"/>
      <c r="C2" s="63"/>
      <c r="D2" s="63"/>
      <c r="E2" s="63"/>
      <c r="F2" s="66"/>
      <c r="G2" s="67"/>
    </row>
    <row r="3" spans="1:16" x14ac:dyDescent="0.25">
      <c r="A3" s="63"/>
      <c r="B3" s="63"/>
      <c r="C3" s="63"/>
      <c r="D3" s="63"/>
      <c r="E3" s="63"/>
      <c r="F3" s="66"/>
      <c r="G3" s="67"/>
      <c r="J3" s="149"/>
      <c r="K3" s="149"/>
    </row>
    <row r="4" spans="1:16" ht="21" x14ac:dyDescent="0.35">
      <c r="A4" s="63"/>
      <c r="B4" s="70" t="s">
        <v>34</v>
      </c>
      <c r="C4" s="63"/>
      <c r="D4" s="63"/>
      <c r="E4" s="71"/>
      <c r="F4" s="72"/>
      <c r="G4" s="63"/>
      <c r="J4" s="150"/>
      <c r="K4" s="151"/>
      <c r="L4" s="152"/>
      <c r="N4" s="76"/>
      <c r="O4" s="77"/>
    </row>
    <row r="5" spans="1:16" x14ac:dyDescent="0.25">
      <c r="A5" s="63"/>
      <c r="B5" s="63"/>
      <c r="C5" s="63"/>
      <c r="D5" s="63"/>
      <c r="E5" s="63"/>
      <c r="F5" s="72"/>
      <c r="G5" s="63"/>
      <c r="J5" s="150"/>
      <c r="K5" s="151"/>
      <c r="L5" s="152"/>
      <c r="N5" s="78"/>
      <c r="O5" s="77"/>
    </row>
    <row r="6" spans="1:16" x14ac:dyDescent="0.25">
      <c r="A6" s="63"/>
      <c r="B6" s="79" t="s">
        <v>36</v>
      </c>
      <c r="C6" s="80"/>
      <c r="D6" s="81"/>
      <c r="E6" s="82">
        <v>43952</v>
      </c>
      <c r="F6" s="83"/>
      <c r="G6" s="63"/>
      <c r="J6" s="150"/>
      <c r="K6" s="151"/>
      <c r="L6" s="152"/>
      <c r="N6" s="84"/>
      <c r="O6" s="84"/>
    </row>
    <row r="7" spans="1:16" x14ac:dyDescent="0.25">
      <c r="A7" s="63"/>
      <c r="B7" s="85" t="s">
        <v>38</v>
      </c>
      <c r="C7" s="86"/>
      <c r="E7" s="87">
        <v>120</v>
      </c>
      <c r="F7" s="88" t="s">
        <v>28</v>
      </c>
      <c r="G7" s="63"/>
      <c r="J7" s="150"/>
      <c r="K7" s="151"/>
      <c r="L7" s="152"/>
      <c r="N7" s="89"/>
      <c r="O7" s="89"/>
    </row>
    <row r="8" spans="1:16" x14ac:dyDescent="0.25">
      <c r="A8" s="63"/>
      <c r="B8" s="85" t="s">
        <v>44</v>
      </c>
      <c r="C8" s="86"/>
      <c r="E8" s="91">
        <v>35988.87999999999</v>
      </c>
      <c r="F8" s="88" t="s">
        <v>41</v>
      </c>
      <c r="G8" s="97"/>
      <c r="H8" s="76"/>
      <c r="J8" s="150"/>
      <c r="K8" s="151"/>
      <c r="L8" s="152"/>
      <c r="M8" s="89"/>
      <c r="N8" s="89"/>
      <c r="O8" s="89"/>
      <c r="P8" s="94"/>
    </row>
    <row r="9" spans="1:16" x14ac:dyDescent="0.25">
      <c r="A9" s="63"/>
      <c r="B9" s="85" t="s">
        <v>45</v>
      </c>
      <c r="C9" s="86"/>
      <c r="E9" s="91">
        <v>0</v>
      </c>
      <c r="F9" s="88" t="s">
        <v>41</v>
      </c>
      <c r="G9" s="63"/>
      <c r="J9" s="84"/>
      <c r="K9" s="94"/>
      <c r="L9" s="84"/>
      <c r="M9" s="89"/>
      <c r="N9" s="89"/>
      <c r="O9" s="89"/>
      <c r="P9" s="94"/>
    </row>
    <row r="10" spans="1:16" x14ac:dyDescent="0.25">
      <c r="A10" s="63"/>
      <c r="B10" s="85" t="s">
        <v>71</v>
      </c>
      <c r="C10" s="86"/>
      <c r="E10" s="155">
        <v>1</v>
      </c>
      <c r="F10" s="88"/>
      <c r="G10" s="63"/>
      <c r="J10" s="84"/>
      <c r="K10" s="94"/>
      <c r="L10" s="84"/>
      <c r="M10" s="89"/>
      <c r="N10" s="89"/>
      <c r="O10" s="89"/>
      <c r="P10" s="94"/>
    </row>
    <row r="11" spans="1:16" x14ac:dyDescent="0.25">
      <c r="A11" s="63"/>
      <c r="B11" s="99" t="s">
        <v>72</v>
      </c>
      <c r="C11" s="100"/>
      <c r="D11" s="101"/>
      <c r="E11" s="119">
        <v>4.2999999999999997E-2</v>
      </c>
      <c r="F11" s="102"/>
      <c r="G11" s="103"/>
      <c r="K11" s="98"/>
      <c r="L11" s="98"/>
      <c r="M11" s="89"/>
      <c r="N11" s="89"/>
      <c r="O11" s="89"/>
      <c r="P11" s="94"/>
    </row>
    <row r="12" spans="1:16" x14ac:dyDescent="0.25">
      <c r="A12" s="63"/>
      <c r="B12" s="104"/>
      <c r="C12" s="86"/>
      <c r="E12" s="105"/>
      <c r="F12" s="104"/>
      <c r="G12" s="103"/>
      <c r="K12" s="98"/>
      <c r="L12" s="98"/>
      <c r="M12" s="89"/>
      <c r="N12" s="89"/>
      <c r="O12" s="89"/>
      <c r="P12" s="94"/>
    </row>
    <row r="13" spans="1:16" x14ac:dyDescent="0.25">
      <c r="N13" s="89"/>
      <c r="O13" s="89"/>
      <c r="P13" s="94"/>
    </row>
    <row r="14" spans="1:16" ht="15.75" thickBot="1" x14ac:dyDescent="0.3">
      <c r="A14" s="106" t="s">
        <v>46</v>
      </c>
      <c r="B14" s="106" t="s">
        <v>47</v>
      </c>
      <c r="C14" s="106" t="s">
        <v>48</v>
      </c>
      <c r="D14" s="106" t="s">
        <v>49</v>
      </c>
      <c r="E14" s="106" t="s">
        <v>50</v>
      </c>
      <c r="F14" s="106" t="s">
        <v>51</v>
      </c>
      <c r="G14" s="106" t="s">
        <v>52</v>
      </c>
      <c r="N14" s="89"/>
      <c r="O14" s="89"/>
      <c r="P14" s="94"/>
    </row>
    <row r="15" spans="1:16" x14ac:dyDescent="0.25">
      <c r="A15" s="107">
        <f>E6</f>
        <v>43952</v>
      </c>
      <c r="B15" s="86">
        <v>1</v>
      </c>
      <c r="C15" s="72">
        <f>E8</f>
        <v>35988.87999999999</v>
      </c>
      <c r="D15" s="108">
        <f>ROUND(C15*$E$11/12,2)</f>
        <v>128.96</v>
      </c>
      <c r="E15" s="108">
        <f>F15-D15</f>
        <v>240.55999999999997</v>
      </c>
      <c r="F15" s="108">
        <f>ROUND(PMT($E$11/12,E7,-E8,E9),2)</f>
        <v>369.52</v>
      </c>
      <c r="G15" s="108">
        <f>C15-E15</f>
        <v>35748.319999999992</v>
      </c>
      <c r="N15" s="89"/>
      <c r="O15" s="89"/>
      <c r="P15" s="94"/>
    </row>
    <row r="16" spans="1:16" x14ac:dyDescent="0.25">
      <c r="A16" s="107">
        <f>EDATE(A15,1)</f>
        <v>43983</v>
      </c>
      <c r="B16" s="86">
        <v>2</v>
      </c>
      <c r="C16" s="72">
        <f>G15</f>
        <v>35748.319999999992</v>
      </c>
      <c r="D16" s="108">
        <f t="shared" ref="D16:D73" si="0">ROUND(C16*$E$11/12,2)</f>
        <v>128.1</v>
      </c>
      <c r="E16" s="108">
        <f>F16-D16</f>
        <v>241.42</v>
      </c>
      <c r="F16" s="108">
        <f>F15</f>
        <v>369.52</v>
      </c>
      <c r="G16" s="108">
        <f t="shared" ref="G16:G73" si="1">C16-E16</f>
        <v>35506.899999999994</v>
      </c>
      <c r="N16" s="89"/>
      <c r="O16" s="89"/>
      <c r="P16" s="94"/>
    </row>
    <row r="17" spans="1:16" x14ac:dyDescent="0.25">
      <c r="A17" s="107">
        <f>EDATE(A16,1)</f>
        <v>44013</v>
      </c>
      <c r="B17" s="86">
        <v>3</v>
      </c>
      <c r="C17" s="72">
        <f>G16</f>
        <v>35506.899999999994</v>
      </c>
      <c r="D17" s="108">
        <f t="shared" si="0"/>
        <v>127.23</v>
      </c>
      <c r="E17" s="108">
        <f>F17-D17</f>
        <v>242.28999999999996</v>
      </c>
      <c r="F17" s="108">
        <f t="shared" ref="F17:F80" si="2">F16</f>
        <v>369.52</v>
      </c>
      <c r="G17" s="108">
        <f t="shared" si="1"/>
        <v>35264.609999999993</v>
      </c>
      <c r="N17" s="89"/>
      <c r="O17" s="89"/>
      <c r="P17" s="94"/>
    </row>
    <row r="18" spans="1:16" x14ac:dyDescent="0.25">
      <c r="A18" s="107">
        <f t="shared" ref="A18:A81" si="3">EDATE(A17,1)</f>
        <v>44044</v>
      </c>
      <c r="B18" s="86">
        <v>4</v>
      </c>
      <c r="C18" s="72">
        <f t="shared" ref="C18:C73" si="4">G17</f>
        <v>35264.609999999993</v>
      </c>
      <c r="D18" s="108">
        <f t="shared" si="0"/>
        <v>126.36</v>
      </c>
      <c r="E18" s="108">
        <f t="shared" ref="E18:E73" si="5">F18-D18</f>
        <v>243.15999999999997</v>
      </c>
      <c r="F18" s="108">
        <f t="shared" si="2"/>
        <v>369.52</v>
      </c>
      <c r="G18" s="108">
        <f t="shared" si="1"/>
        <v>35021.44999999999</v>
      </c>
      <c r="N18" s="89"/>
      <c r="O18" s="89"/>
      <c r="P18" s="94"/>
    </row>
    <row r="19" spans="1:16" x14ac:dyDescent="0.25">
      <c r="A19" s="107">
        <f t="shared" si="3"/>
        <v>44075</v>
      </c>
      <c r="B19" s="86">
        <v>5</v>
      </c>
      <c r="C19" s="72">
        <f t="shared" si="4"/>
        <v>35021.44999999999</v>
      </c>
      <c r="D19" s="108">
        <f t="shared" si="0"/>
        <v>125.49</v>
      </c>
      <c r="E19" s="108">
        <f t="shared" si="5"/>
        <v>244.02999999999997</v>
      </c>
      <c r="F19" s="108">
        <f t="shared" si="2"/>
        <v>369.52</v>
      </c>
      <c r="G19" s="108">
        <f t="shared" si="1"/>
        <v>34777.419999999991</v>
      </c>
      <c r="N19" s="89"/>
      <c r="O19" s="89"/>
      <c r="P19" s="94"/>
    </row>
    <row r="20" spans="1:16" x14ac:dyDescent="0.25">
      <c r="A20" s="107">
        <f t="shared" si="3"/>
        <v>44105</v>
      </c>
      <c r="B20" s="86">
        <v>6</v>
      </c>
      <c r="C20" s="72">
        <f t="shared" si="4"/>
        <v>34777.419999999991</v>
      </c>
      <c r="D20" s="108">
        <f t="shared" si="0"/>
        <v>124.62</v>
      </c>
      <c r="E20" s="108">
        <f t="shared" si="5"/>
        <v>244.89999999999998</v>
      </c>
      <c r="F20" s="108">
        <f t="shared" si="2"/>
        <v>369.52</v>
      </c>
      <c r="G20" s="108">
        <f t="shared" si="1"/>
        <v>34532.51999999999</v>
      </c>
      <c r="K20" s="98"/>
      <c r="L20" s="98"/>
      <c r="M20" s="89"/>
      <c r="N20" s="89"/>
      <c r="O20" s="89"/>
      <c r="P20" s="94"/>
    </row>
    <row r="21" spans="1:16" x14ac:dyDescent="0.25">
      <c r="A21" s="107">
        <f t="shared" si="3"/>
        <v>44136</v>
      </c>
      <c r="B21" s="86">
        <v>7</v>
      </c>
      <c r="C21" s="72">
        <f t="shared" si="4"/>
        <v>34532.51999999999</v>
      </c>
      <c r="D21" s="108">
        <f t="shared" si="0"/>
        <v>123.74</v>
      </c>
      <c r="E21" s="108">
        <f t="shared" si="5"/>
        <v>245.77999999999997</v>
      </c>
      <c r="F21" s="108">
        <f t="shared" si="2"/>
        <v>369.52</v>
      </c>
      <c r="G21" s="108">
        <f t="shared" si="1"/>
        <v>34286.739999999991</v>
      </c>
      <c r="K21" s="98"/>
      <c r="L21" s="98"/>
      <c r="M21" s="89"/>
      <c r="N21" s="89"/>
      <c r="O21" s="89"/>
      <c r="P21" s="94"/>
    </row>
    <row r="22" spans="1:16" x14ac:dyDescent="0.25">
      <c r="A22" s="107">
        <f>EDATE(A21,1)</f>
        <v>44166</v>
      </c>
      <c r="B22" s="86">
        <v>8</v>
      </c>
      <c r="C22" s="72">
        <f t="shared" si="4"/>
        <v>34286.739999999991</v>
      </c>
      <c r="D22" s="108">
        <f t="shared" si="0"/>
        <v>122.86</v>
      </c>
      <c r="E22" s="108">
        <f t="shared" si="5"/>
        <v>246.65999999999997</v>
      </c>
      <c r="F22" s="108">
        <f t="shared" si="2"/>
        <v>369.52</v>
      </c>
      <c r="G22" s="108">
        <f t="shared" si="1"/>
        <v>34040.079999999987</v>
      </c>
      <c r="K22" s="98"/>
      <c r="L22" s="98"/>
      <c r="M22" s="89"/>
      <c r="N22" s="89"/>
      <c r="O22" s="89"/>
      <c r="P22" s="94"/>
    </row>
    <row r="23" spans="1:16" x14ac:dyDescent="0.25">
      <c r="A23" s="107">
        <f t="shared" si="3"/>
        <v>44197</v>
      </c>
      <c r="B23" s="86">
        <v>9</v>
      </c>
      <c r="C23" s="72">
        <f t="shared" si="4"/>
        <v>34040.079999999987</v>
      </c>
      <c r="D23" s="108">
        <f t="shared" si="0"/>
        <v>121.98</v>
      </c>
      <c r="E23" s="108">
        <f t="shared" si="5"/>
        <v>247.53999999999996</v>
      </c>
      <c r="F23" s="108">
        <f t="shared" si="2"/>
        <v>369.52</v>
      </c>
      <c r="G23" s="108">
        <f t="shared" si="1"/>
        <v>33792.539999999986</v>
      </c>
      <c r="K23" s="98"/>
      <c r="L23" s="98"/>
      <c r="M23" s="89"/>
      <c r="N23" s="89"/>
      <c r="O23" s="89"/>
      <c r="P23" s="94"/>
    </row>
    <row r="24" spans="1:16" x14ac:dyDescent="0.25">
      <c r="A24" s="107">
        <f t="shared" si="3"/>
        <v>44228</v>
      </c>
      <c r="B24" s="86">
        <v>10</v>
      </c>
      <c r="C24" s="72">
        <f t="shared" si="4"/>
        <v>33792.539999999986</v>
      </c>
      <c r="D24" s="108">
        <f t="shared" si="0"/>
        <v>121.09</v>
      </c>
      <c r="E24" s="108">
        <f t="shared" si="5"/>
        <v>248.42999999999998</v>
      </c>
      <c r="F24" s="108">
        <f t="shared" si="2"/>
        <v>369.52</v>
      </c>
      <c r="G24" s="108">
        <f t="shared" si="1"/>
        <v>33544.109999999986</v>
      </c>
    </row>
    <row r="25" spans="1:16" x14ac:dyDescent="0.25">
      <c r="A25" s="107">
        <f t="shared" si="3"/>
        <v>44256</v>
      </c>
      <c r="B25" s="86">
        <v>11</v>
      </c>
      <c r="C25" s="72">
        <f t="shared" si="4"/>
        <v>33544.109999999986</v>
      </c>
      <c r="D25" s="108">
        <f t="shared" si="0"/>
        <v>120.2</v>
      </c>
      <c r="E25" s="108">
        <f t="shared" si="5"/>
        <v>249.32</v>
      </c>
      <c r="F25" s="108">
        <f t="shared" si="2"/>
        <v>369.52</v>
      </c>
      <c r="G25" s="108">
        <f t="shared" si="1"/>
        <v>33294.789999999986</v>
      </c>
    </row>
    <row r="26" spans="1:16" x14ac:dyDescent="0.25">
      <c r="A26" s="107">
        <f t="shared" si="3"/>
        <v>44287</v>
      </c>
      <c r="B26" s="86">
        <v>12</v>
      </c>
      <c r="C26" s="72">
        <f t="shared" si="4"/>
        <v>33294.789999999986</v>
      </c>
      <c r="D26" s="108">
        <f t="shared" si="0"/>
        <v>119.31</v>
      </c>
      <c r="E26" s="108">
        <f t="shared" si="5"/>
        <v>250.20999999999998</v>
      </c>
      <c r="F26" s="108">
        <f t="shared" si="2"/>
        <v>369.52</v>
      </c>
      <c r="G26" s="108">
        <f t="shared" si="1"/>
        <v>33044.579999999987</v>
      </c>
    </row>
    <row r="27" spans="1:16" x14ac:dyDescent="0.25">
      <c r="A27" s="107">
        <f t="shared" si="3"/>
        <v>44317</v>
      </c>
      <c r="B27" s="86">
        <v>13</v>
      </c>
      <c r="C27" s="72">
        <f t="shared" si="4"/>
        <v>33044.579999999987</v>
      </c>
      <c r="D27" s="108">
        <f t="shared" si="0"/>
        <v>118.41</v>
      </c>
      <c r="E27" s="108">
        <f t="shared" si="5"/>
        <v>251.10999999999999</v>
      </c>
      <c r="F27" s="108">
        <f t="shared" si="2"/>
        <v>369.52</v>
      </c>
      <c r="G27" s="108">
        <f t="shared" si="1"/>
        <v>32793.469999999987</v>
      </c>
    </row>
    <row r="28" spans="1:16" x14ac:dyDescent="0.25">
      <c r="A28" s="107">
        <f t="shared" si="3"/>
        <v>44348</v>
      </c>
      <c r="B28" s="86">
        <v>14</v>
      </c>
      <c r="C28" s="72">
        <f t="shared" si="4"/>
        <v>32793.469999999987</v>
      </c>
      <c r="D28" s="108">
        <f t="shared" si="0"/>
        <v>117.51</v>
      </c>
      <c r="E28" s="108">
        <f t="shared" si="5"/>
        <v>252.01</v>
      </c>
      <c r="F28" s="108">
        <f t="shared" si="2"/>
        <v>369.52</v>
      </c>
      <c r="G28" s="108">
        <f t="shared" si="1"/>
        <v>32541.459999999988</v>
      </c>
    </row>
    <row r="29" spans="1:16" x14ac:dyDescent="0.25">
      <c r="A29" s="107">
        <f t="shared" si="3"/>
        <v>44378</v>
      </c>
      <c r="B29" s="86">
        <v>15</v>
      </c>
      <c r="C29" s="72">
        <f t="shared" si="4"/>
        <v>32541.459999999988</v>
      </c>
      <c r="D29" s="108">
        <f t="shared" si="0"/>
        <v>116.61</v>
      </c>
      <c r="E29" s="108">
        <f t="shared" si="5"/>
        <v>252.90999999999997</v>
      </c>
      <c r="F29" s="108">
        <f t="shared" si="2"/>
        <v>369.52</v>
      </c>
      <c r="G29" s="108">
        <f t="shared" si="1"/>
        <v>32288.549999999988</v>
      </c>
    </row>
    <row r="30" spans="1:16" x14ac:dyDescent="0.25">
      <c r="A30" s="107">
        <f t="shared" si="3"/>
        <v>44409</v>
      </c>
      <c r="B30" s="86">
        <v>16</v>
      </c>
      <c r="C30" s="72">
        <f t="shared" si="4"/>
        <v>32288.549999999988</v>
      </c>
      <c r="D30" s="108">
        <f t="shared" si="0"/>
        <v>115.7</v>
      </c>
      <c r="E30" s="108">
        <f t="shared" si="5"/>
        <v>253.82</v>
      </c>
      <c r="F30" s="108">
        <f t="shared" si="2"/>
        <v>369.52</v>
      </c>
      <c r="G30" s="108">
        <f t="shared" si="1"/>
        <v>32034.729999999989</v>
      </c>
    </row>
    <row r="31" spans="1:16" x14ac:dyDescent="0.25">
      <c r="A31" s="107">
        <f t="shared" si="3"/>
        <v>44440</v>
      </c>
      <c r="B31" s="86">
        <v>17</v>
      </c>
      <c r="C31" s="72">
        <f t="shared" si="4"/>
        <v>32034.729999999989</v>
      </c>
      <c r="D31" s="108">
        <f t="shared" si="0"/>
        <v>114.79</v>
      </c>
      <c r="E31" s="108">
        <f t="shared" si="5"/>
        <v>254.72999999999996</v>
      </c>
      <c r="F31" s="108">
        <f t="shared" si="2"/>
        <v>369.52</v>
      </c>
      <c r="G31" s="108">
        <f t="shared" si="1"/>
        <v>31779.999999999989</v>
      </c>
    </row>
    <row r="32" spans="1:16" x14ac:dyDescent="0.25">
      <c r="A32" s="107">
        <f t="shared" si="3"/>
        <v>44470</v>
      </c>
      <c r="B32" s="86">
        <v>18</v>
      </c>
      <c r="C32" s="72">
        <f t="shared" si="4"/>
        <v>31779.999999999989</v>
      </c>
      <c r="D32" s="108">
        <f t="shared" si="0"/>
        <v>113.88</v>
      </c>
      <c r="E32" s="108">
        <f t="shared" si="5"/>
        <v>255.64</v>
      </c>
      <c r="F32" s="108">
        <f t="shared" si="2"/>
        <v>369.52</v>
      </c>
      <c r="G32" s="108">
        <f t="shared" si="1"/>
        <v>31524.35999999999</v>
      </c>
    </row>
    <row r="33" spans="1:7" x14ac:dyDescent="0.25">
      <c r="A33" s="107">
        <f t="shared" si="3"/>
        <v>44501</v>
      </c>
      <c r="B33" s="86">
        <v>19</v>
      </c>
      <c r="C33" s="72">
        <f t="shared" si="4"/>
        <v>31524.35999999999</v>
      </c>
      <c r="D33" s="108">
        <f t="shared" si="0"/>
        <v>112.96</v>
      </c>
      <c r="E33" s="108">
        <f t="shared" si="5"/>
        <v>256.56</v>
      </c>
      <c r="F33" s="108">
        <f t="shared" si="2"/>
        <v>369.52</v>
      </c>
      <c r="G33" s="108">
        <f t="shared" si="1"/>
        <v>31267.799999999988</v>
      </c>
    </row>
    <row r="34" spans="1:7" x14ac:dyDescent="0.25">
      <c r="A34" s="107">
        <f t="shared" si="3"/>
        <v>44531</v>
      </c>
      <c r="B34" s="86">
        <v>20</v>
      </c>
      <c r="C34" s="72">
        <f t="shared" si="4"/>
        <v>31267.799999999988</v>
      </c>
      <c r="D34" s="108">
        <f t="shared" si="0"/>
        <v>112.04</v>
      </c>
      <c r="E34" s="108">
        <f t="shared" si="5"/>
        <v>257.47999999999996</v>
      </c>
      <c r="F34" s="108">
        <f t="shared" si="2"/>
        <v>369.52</v>
      </c>
      <c r="G34" s="108">
        <f t="shared" si="1"/>
        <v>31010.319999999989</v>
      </c>
    </row>
    <row r="35" spans="1:7" x14ac:dyDescent="0.25">
      <c r="A35" s="107">
        <f t="shared" si="3"/>
        <v>44562</v>
      </c>
      <c r="B35" s="86">
        <v>21</v>
      </c>
      <c r="C35" s="72">
        <f t="shared" si="4"/>
        <v>31010.319999999989</v>
      </c>
      <c r="D35" s="108">
        <f t="shared" si="0"/>
        <v>111.12</v>
      </c>
      <c r="E35" s="108">
        <f t="shared" si="5"/>
        <v>258.39999999999998</v>
      </c>
      <c r="F35" s="108">
        <f t="shared" si="2"/>
        <v>369.52</v>
      </c>
      <c r="G35" s="108">
        <f t="shared" si="1"/>
        <v>30751.919999999987</v>
      </c>
    </row>
    <row r="36" spans="1:7" x14ac:dyDescent="0.25">
      <c r="A36" s="107">
        <f t="shared" si="3"/>
        <v>44593</v>
      </c>
      <c r="B36" s="86">
        <v>22</v>
      </c>
      <c r="C36" s="72">
        <f t="shared" si="4"/>
        <v>30751.919999999987</v>
      </c>
      <c r="D36" s="108">
        <f t="shared" si="0"/>
        <v>110.19</v>
      </c>
      <c r="E36" s="108">
        <f t="shared" si="5"/>
        <v>259.33</v>
      </c>
      <c r="F36" s="108">
        <f t="shared" si="2"/>
        <v>369.52</v>
      </c>
      <c r="G36" s="108">
        <f t="shared" si="1"/>
        <v>30492.589999999986</v>
      </c>
    </row>
    <row r="37" spans="1:7" x14ac:dyDescent="0.25">
      <c r="A37" s="107">
        <f t="shared" si="3"/>
        <v>44621</v>
      </c>
      <c r="B37" s="86">
        <v>23</v>
      </c>
      <c r="C37" s="72">
        <f t="shared" si="4"/>
        <v>30492.589999999986</v>
      </c>
      <c r="D37" s="108">
        <f t="shared" si="0"/>
        <v>109.27</v>
      </c>
      <c r="E37" s="108">
        <f t="shared" si="5"/>
        <v>260.25</v>
      </c>
      <c r="F37" s="108">
        <f t="shared" si="2"/>
        <v>369.52</v>
      </c>
      <c r="G37" s="108">
        <f t="shared" si="1"/>
        <v>30232.339999999986</v>
      </c>
    </row>
    <row r="38" spans="1:7" x14ac:dyDescent="0.25">
      <c r="A38" s="107">
        <f t="shared" si="3"/>
        <v>44652</v>
      </c>
      <c r="B38" s="86">
        <v>24</v>
      </c>
      <c r="C38" s="72">
        <f t="shared" si="4"/>
        <v>30232.339999999986</v>
      </c>
      <c r="D38" s="108">
        <f t="shared" si="0"/>
        <v>108.33</v>
      </c>
      <c r="E38" s="108">
        <f t="shared" si="5"/>
        <v>261.19</v>
      </c>
      <c r="F38" s="108">
        <f t="shared" si="2"/>
        <v>369.52</v>
      </c>
      <c r="G38" s="108">
        <f t="shared" si="1"/>
        <v>29971.149999999987</v>
      </c>
    </row>
    <row r="39" spans="1:7" x14ac:dyDescent="0.25">
      <c r="A39" s="107">
        <f t="shared" si="3"/>
        <v>44682</v>
      </c>
      <c r="B39" s="86">
        <v>25</v>
      </c>
      <c r="C39" s="72">
        <f t="shared" si="4"/>
        <v>29971.149999999987</v>
      </c>
      <c r="D39" s="108">
        <f t="shared" si="0"/>
        <v>107.4</v>
      </c>
      <c r="E39" s="108">
        <f t="shared" si="5"/>
        <v>262.12</v>
      </c>
      <c r="F39" s="108">
        <f t="shared" si="2"/>
        <v>369.52</v>
      </c>
      <c r="G39" s="108">
        <f t="shared" si="1"/>
        <v>29709.029999999988</v>
      </c>
    </row>
    <row r="40" spans="1:7" x14ac:dyDescent="0.25">
      <c r="A40" s="107">
        <f t="shared" si="3"/>
        <v>44713</v>
      </c>
      <c r="B40" s="86">
        <v>26</v>
      </c>
      <c r="C40" s="72">
        <f t="shared" si="4"/>
        <v>29709.029999999988</v>
      </c>
      <c r="D40" s="108">
        <f t="shared" si="0"/>
        <v>106.46</v>
      </c>
      <c r="E40" s="108">
        <f t="shared" si="5"/>
        <v>263.06</v>
      </c>
      <c r="F40" s="108">
        <f t="shared" si="2"/>
        <v>369.52</v>
      </c>
      <c r="G40" s="108">
        <f t="shared" si="1"/>
        <v>29445.969999999987</v>
      </c>
    </row>
    <row r="41" spans="1:7" x14ac:dyDescent="0.25">
      <c r="A41" s="107">
        <f t="shared" si="3"/>
        <v>44743</v>
      </c>
      <c r="B41" s="86">
        <v>27</v>
      </c>
      <c r="C41" s="72">
        <f t="shared" si="4"/>
        <v>29445.969999999987</v>
      </c>
      <c r="D41" s="108">
        <f t="shared" si="0"/>
        <v>105.51</v>
      </c>
      <c r="E41" s="108">
        <f t="shared" si="5"/>
        <v>264.01</v>
      </c>
      <c r="F41" s="108">
        <f t="shared" si="2"/>
        <v>369.52</v>
      </c>
      <c r="G41" s="108">
        <f t="shared" si="1"/>
        <v>29181.959999999988</v>
      </c>
    </row>
    <row r="42" spans="1:7" x14ac:dyDescent="0.25">
      <c r="A42" s="107">
        <f t="shared" si="3"/>
        <v>44774</v>
      </c>
      <c r="B42" s="86">
        <v>28</v>
      </c>
      <c r="C42" s="72">
        <f t="shared" si="4"/>
        <v>29181.959999999988</v>
      </c>
      <c r="D42" s="108">
        <f t="shared" si="0"/>
        <v>104.57</v>
      </c>
      <c r="E42" s="108">
        <f t="shared" si="5"/>
        <v>264.95</v>
      </c>
      <c r="F42" s="108">
        <f t="shared" si="2"/>
        <v>369.52</v>
      </c>
      <c r="G42" s="108">
        <f t="shared" si="1"/>
        <v>28917.009999999987</v>
      </c>
    </row>
    <row r="43" spans="1:7" x14ac:dyDescent="0.25">
      <c r="A43" s="107">
        <f t="shared" si="3"/>
        <v>44805</v>
      </c>
      <c r="B43" s="86">
        <v>29</v>
      </c>
      <c r="C43" s="72">
        <f t="shared" si="4"/>
        <v>28917.009999999987</v>
      </c>
      <c r="D43" s="108">
        <f t="shared" si="0"/>
        <v>103.62</v>
      </c>
      <c r="E43" s="108">
        <f t="shared" si="5"/>
        <v>265.89999999999998</v>
      </c>
      <c r="F43" s="108">
        <f t="shared" si="2"/>
        <v>369.52</v>
      </c>
      <c r="G43" s="108">
        <f t="shared" si="1"/>
        <v>28651.109999999986</v>
      </c>
    </row>
    <row r="44" spans="1:7" x14ac:dyDescent="0.25">
      <c r="A44" s="107">
        <f t="shared" si="3"/>
        <v>44835</v>
      </c>
      <c r="B44" s="86">
        <v>30</v>
      </c>
      <c r="C44" s="72">
        <f t="shared" si="4"/>
        <v>28651.109999999986</v>
      </c>
      <c r="D44" s="108">
        <f t="shared" si="0"/>
        <v>102.67</v>
      </c>
      <c r="E44" s="108">
        <f t="shared" si="5"/>
        <v>266.84999999999997</v>
      </c>
      <c r="F44" s="108">
        <f t="shared" si="2"/>
        <v>369.52</v>
      </c>
      <c r="G44" s="108">
        <f t="shared" si="1"/>
        <v>28384.259999999987</v>
      </c>
    </row>
    <row r="45" spans="1:7" x14ac:dyDescent="0.25">
      <c r="A45" s="107">
        <f t="shared" si="3"/>
        <v>44866</v>
      </c>
      <c r="B45" s="86">
        <v>31</v>
      </c>
      <c r="C45" s="72">
        <f t="shared" si="4"/>
        <v>28384.259999999987</v>
      </c>
      <c r="D45" s="108">
        <f t="shared" si="0"/>
        <v>101.71</v>
      </c>
      <c r="E45" s="108">
        <f t="shared" si="5"/>
        <v>267.81</v>
      </c>
      <c r="F45" s="108">
        <f t="shared" si="2"/>
        <v>369.52</v>
      </c>
      <c r="G45" s="108">
        <f t="shared" si="1"/>
        <v>28116.449999999986</v>
      </c>
    </row>
    <row r="46" spans="1:7" x14ac:dyDescent="0.25">
      <c r="A46" s="107">
        <f t="shared" si="3"/>
        <v>44896</v>
      </c>
      <c r="B46" s="86">
        <v>32</v>
      </c>
      <c r="C46" s="72">
        <f t="shared" si="4"/>
        <v>28116.449999999986</v>
      </c>
      <c r="D46" s="108">
        <f t="shared" si="0"/>
        <v>100.75</v>
      </c>
      <c r="E46" s="108">
        <f t="shared" si="5"/>
        <v>268.77</v>
      </c>
      <c r="F46" s="108">
        <f t="shared" si="2"/>
        <v>369.52</v>
      </c>
      <c r="G46" s="108">
        <f t="shared" si="1"/>
        <v>27847.679999999986</v>
      </c>
    </row>
    <row r="47" spans="1:7" x14ac:dyDescent="0.25">
      <c r="A47" s="107">
        <f t="shared" si="3"/>
        <v>44927</v>
      </c>
      <c r="B47" s="86">
        <v>33</v>
      </c>
      <c r="C47" s="72">
        <f t="shared" si="4"/>
        <v>27847.679999999986</v>
      </c>
      <c r="D47" s="108">
        <f t="shared" si="0"/>
        <v>99.79</v>
      </c>
      <c r="E47" s="108">
        <f t="shared" si="5"/>
        <v>269.72999999999996</v>
      </c>
      <c r="F47" s="108">
        <f t="shared" si="2"/>
        <v>369.52</v>
      </c>
      <c r="G47" s="108">
        <f t="shared" si="1"/>
        <v>27577.949999999986</v>
      </c>
    </row>
    <row r="48" spans="1:7" x14ac:dyDescent="0.25">
      <c r="A48" s="107">
        <f t="shared" si="3"/>
        <v>44958</v>
      </c>
      <c r="B48" s="86">
        <v>34</v>
      </c>
      <c r="C48" s="72">
        <f t="shared" si="4"/>
        <v>27577.949999999986</v>
      </c>
      <c r="D48" s="108">
        <f t="shared" si="0"/>
        <v>98.82</v>
      </c>
      <c r="E48" s="108">
        <f t="shared" si="5"/>
        <v>270.7</v>
      </c>
      <c r="F48" s="108">
        <f t="shared" si="2"/>
        <v>369.52</v>
      </c>
      <c r="G48" s="108">
        <f t="shared" si="1"/>
        <v>27307.249999999985</v>
      </c>
    </row>
    <row r="49" spans="1:7" x14ac:dyDescent="0.25">
      <c r="A49" s="107">
        <f t="shared" si="3"/>
        <v>44986</v>
      </c>
      <c r="B49" s="86">
        <v>35</v>
      </c>
      <c r="C49" s="72">
        <f t="shared" si="4"/>
        <v>27307.249999999985</v>
      </c>
      <c r="D49" s="108">
        <f t="shared" si="0"/>
        <v>97.85</v>
      </c>
      <c r="E49" s="108">
        <f t="shared" si="5"/>
        <v>271.66999999999996</v>
      </c>
      <c r="F49" s="108">
        <f t="shared" si="2"/>
        <v>369.52</v>
      </c>
      <c r="G49" s="108">
        <f t="shared" si="1"/>
        <v>27035.579999999987</v>
      </c>
    </row>
    <row r="50" spans="1:7" x14ac:dyDescent="0.25">
      <c r="A50" s="107">
        <f t="shared" si="3"/>
        <v>45017</v>
      </c>
      <c r="B50" s="86">
        <v>36</v>
      </c>
      <c r="C50" s="72">
        <f t="shared" si="4"/>
        <v>27035.579999999987</v>
      </c>
      <c r="D50" s="108">
        <f t="shared" si="0"/>
        <v>96.88</v>
      </c>
      <c r="E50" s="108">
        <f t="shared" si="5"/>
        <v>272.64</v>
      </c>
      <c r="F50" s="108">
        <f t="shared" si="2"/>
        <v>369.52</v>
      </c>
      <c r="G50" s="108">
        <f t="shared" si="1"/>
        <v>26762.939999999988</v>
      </c>
    </row>
    <row r="51" spans="1:7" x14ac:dyDescent="0.25">
      <c r="A51" s="107">
        <f t="shared" si="3"/>
        <v>45047</v>
      </c>
      <c r="B51" s="86">
        <v>37</v>
      </c>
      <c r="C51" s="72">
        <f t="shared" si="4"/>
        <v>26762.939999999988</v>
      </c>
      <c r="D51" s="108">
        <f t="shared" si="0"/>
        <v>95.9</v>
      </c>
      <c r="E51" s="108">
        <f t="shared" si="5"/>
        <v>273.62</v>
      </c>
      <c r="F51" s="108">
        <f t="shared" si="2"/>
        <v>369.52</v>
      </c>
      <c r="G51" s="108">
        <f t="shared" si="1"/>
        <v>26489.319999999989</v>
      </c>
    </row>
    <row r="52" spans="1:7" x14ac:dyDescent="0.25">
      <c r="A52" s="107">
        <f t="shared" si="3"/>
        <v>45078</v>
      </c>
      <c r="B52" s="86">
        <v>38</v>
      </c>
      <c r="C52" s="72">
        <f t="shared" si="4"/>
        <v>26489.319999999989</v>
      </c>
      <c r="D52" s="108">
        <f t="shared" si="0"/>
        <v>94.92</v>
      </c>
      <c r="E52" s="108">
        <f t="shared" si="5"/>
        <v>274.59999999999997</v>
      </c>
      <c r="F52" s="108">
        <f t="shared" si="2"/>
        <v>369.52</v>
      </c>
      <c r="G52" s="108">
        <f t="shared" si="1"/>
        <v>26214.71999999999</v>
      </c>
    </row>
    <row r="53" spans="1:7" x14ac:dyDescent="0.25">
      <c r="A53" s="107">
        <f t="shared" si="3"/>
        <v>45108</v>
      </c>
      <c r="B53" s="86">
        <v>39</v>
      </c>
      <c r="C53" s="72">
        <f t="shared" si="4"/>
        <v>26214.71999999999</v>
      </c>
      <c r="D53" s="108">
        <f t="shared" si="0"/>
        <v>93.94</v>
      </c>
      <c r="E53" s="108">
        <f t="shared" si="5"/>
        <v>275.58</v>
      </c>
      <c r="F53" s="108">
        <f t="shared" si="2"/>
        <v>369.52</v>
      </c>
      <c r="G53" s="108">
        <f t="shared" si="1"/>
        <v>25939.139999999989</v>
      </c>
    </row>
    <row r="54" spans="1:7" x14ac:dyDescent="0.25">
      <c r="A54" s="107">
        <f t="shared" si="3"/>
        <v>45139</v>
      </c>
      <c r="B54" s="86">
        <v>40</v>
      </c>
      <c r="C54" s="72">
        <f t="shared" si="4"/>
        <v>25939.139999999989</v>
      </c>
      <c r="D54" s="108">
        <f t="shared" si="0"/>
        <v>92.95</v>
      </c>
      <c r="E54" s="108">
        <f t="shared" si="5"/>
        <v>276.57</v>
      </c>
      <c r="F54" s="108">
        <f t="shared" si="2"/>
        <v>369.52</v>
      </c>
      <c r="G54" s="108">
        <f t="shared" si="1"/>
        <v>25662.569999999989</v>
      </c>
    </row>
    <row r="55" spans="1:7" x14ac:dyDescent="0.25">
      <c r="A55" s="107">
        <f t="shared" si="3"/>
        <v>45170</v>
      </c>
      <c r="B55" s="86">
        <v>41</v>
      </c>
      <c r="C55" s="72">
        <f t="shared" si="4"/>
        <v>25662.569999999989</v>
      </c>
      <c r="D55" s="108">
        <f t="shared" si="0"/>
        <v>91.96</v>
      </c>
      <c r="E55" s="108">
        <f t="shared" si="5"/>
        <v>277.56</v>
      </c>
      <c r="F55" s="108">
        <f t="shared" si="2"/>
        <v>369.52</v>
      </c>
      <c r="G55" s="108">
        <f t="shared" si="1"/>
        <v>25385.009999999987</v>
      </c>
    </row>
    <row r="56" spans="1:7" x14ac:dyDescent="0.25">
      <c r="A56" s="107">
        <f t="shared" si="3"/>
        <v>45200</v>
      </c>
      <c r="B56" s="86">
        <v>42</v>
      </c>
      <c r="C56" s="72">
        <f t="shared" si="4"/>
        <v>25385.009999999987</v>
      </c>
      <c r="D56" s="108">
        <f t="shared" si="0"/>
        <v>90.96</v>
      </c>
      <c r="E56" s="108">
        <f t="shared" si="5"/>
        <v>278.56</v>
      </c>
      <c r="F56" s="108">
        <f t="shared" si="2"/>
        <v>369.52</v>
      </c>
      <c r="G56" s="108">
        <f t="shared" si="1"/>
        <v>25106.449999999986</v>
      </c>
    </row>
    <row r="57" spans="1:7" x14ac:dyDescent="0.25">
      <c r="A57" s="107">
        <f t="shared" si="3"/>
        <v>45231</v>
      </c>
      <c r="B57" s="86">
        <v>43</v>
      </c>
      <c r="C57" s="72">
        <f t="shared" si="4"/>
        <v>25106.449999999986</v>
      </c>
      <c r="D57" s="108">
        <f t="shared" si="0"/>
        <v>89.96</v>
      </c>
      <c r="E57" s="108">
        <f t="shared" si="5"/>
        <v>279.56</v>
      </c>
      <c r="F57" s="108">
        <f t="shared" si="2"/>
        <v>369.52</v>
      </c>
      <c r="G57" s="108">
        <f t="shared" si="1"/>
        <v>24826.889999999985</v>
      </c>
    </row>
    <row r="58" spans="1:7" x14ac:dyDescent="0.25">
      <c r="A58" s="107">
        <f t="shared" si="3"/>
        <v>45261</v>
      </c>
      <c r="B58" s="86">
        <v>44</v>
      </c>
      <c r="C58" s="72">
        <f t="shared" si="4"/>
        <v>24826.889999999985</v>
      </c>
      <c r="D58" s="108">
        <f t="shared" si="0"/>
        <v>88.96</v>
      </c>
      <c r="E58" s="108">
        <f t="shared" si="5"/>
        <v>280.56</v>
      </c>
      <c r="F58" s="108">
        <f t="shared" si="2"/>
        <v>369.52</v>
      </c>
      <c r="G58" s="108">
        <f t="shared" si="1"/>
        <v>24546.329999999984</v>
      </c>
    </row>
    <row r="59" spans="1:7" x14ac:dyDescent="0.25">
      <c r="A59" s="107">
        <f t="shared" si="3"/>
        <v>45292</v>
      </c>
      <c r="B59" s="86">
        <v>45</v>
      </c>
      <c r="C59" s="72">
        <f t="shared" si="4"/>
        <v>24546.329999999984</v>
      </c>
      <c r="D59" s="108">
        <f t="shared" si="0"/>
        <v>87.96</v>
      </c>
      <c r="E59" s="108">
        <f t="shared" si="5"/>
        <v>281.56</v>
      </c>
      <c r="F59" s="108">
        <f t="shared" si="2"/>
        <v>369.52</v>
      </c>
      <c r="G59" s="108">
        <f t="shared" si="1"/>
        <v>24264.769999999982</v>
      </c>
    </row>
    <row r="60" spans="1:7" x14ac:dyDescent="0.25">
      <c r="A60" s="107">
        <f t="shared" si="3"/>
        <v>45323</v>
      </c>
      <c r="B60" s="86">
        <v>46</v>
      </c>
      <c r="C60" s="72">
        <f t="shared" si="4"/>
        <v>24264.769999999982</v>
      </c>
      <c r="D60" s="108">
        <f t="shared" si="0"/>
        <v>86.95</v>
      </c>
      <c r="E60" s="108">
        <f t="shared" si="5"/>
        <v>282.57</v>
      </c>
      <c r="F60" s="108">
        <f t="shared" si="2"/>
        <v>369.52</v>
      </c>
      <c r="G60" s="108">
        <f t="shared" si="1"/>
        <v>23982.199999999983</v>
      </c>
    </row>
    <row r="61" spans="1:7" x14ac:dyDescent="0.25">
      <c r="A61" s="107">
        <f t="shared" si="3"/>
        <v>45352</v>
      </c>
      <c r="B61" s="86">
        <v>47</v>
      </c>
      <c r="C61" s="72">
        <f t="shared" si="4"/>
        <v>23982.199999999983</v>
      </c>
      <c r="D61" s="108">
        <f t="shared" si="0"/>
        <v>85.94</v>
      </c>
      <c r="E61" s="108">
        <f t="shared" si="5"/>
        <v>283.58</v>
      </c>
      <c r="F61" s="108">
        <f t="shared" si="2"/>
        <v>369.52</v>
      </c>
      <c r="G61" s="108">
        <f t="shared" si="1"/>
        <v>23698.619999999981</v>
      </c>
    </row>
    <row r="62" spans="1:7" x14ac:dyDescent="0.25">
      <c r="A62" s="107">
        <f t="shared" si="3"/>
        <v>45383</v>
      </c>
      <c r="B62" s="86">
        <v>48</v>
      </c>
      <c r="C62" s="72">
        <f t="shared" si="4"/>
        <v>23698.619999999981</v>
      </c>
      <c r="D62" s="108">
        <f t="shared" si="0"/>
        <v>84.92</v>
      </c>
      <c r="E62" s="108">
        <f t="shared" si="5"/>
        <v>284.59999999999997</v>
      </c>
      <c r="F62" s="108">
        <f t="shared" si="2"/>
        <v>369.52</v>
      </c>
      <c r="G62" s="108">
        <f t="shared" si="1"/>
        <v>23414.019999999982</v>
      </c>
    </row>
    <row r="63" spans="1:7" x14ac:dyDescent="0.25">
      <c r="A63" s="107">
        <f t="shared" si="3"/>
        <v>45413</v>
      </c>
      <c r="B63" s="86">
        <v>49</v>
      </c>
      <c r="C63" s="72">
        <f t="shared" si="4"/>
        <v>23414.019999999982</v>
      </c>
      <c r="D63" s="108">
        <f t="shared" si="0"/>
        <v>83.9</v>
      </c>
      <c r="E63" s="108">
        <f t="shared" si="5"/>
        <v>285.62</v>
      </c>
      <c r="F63" s="108">
        <f t="shared" si="2"/>
        <v>369.52</v>
      </c>
      <c r="G63" s="108">
        <f t="shared" si="1"/>
        <v>23128.399999999983</v>
      </c>
    </row>
    <row r="64" spans="1:7" x14ac:dyDescent="0.25">
      <c r="A64" s="107">
        <f t="shared" si="3"/>
        <v>45444</v>
      </c>
      <c r="B64" s="86">
        <v>50</v>
      </c>
      <c r="C64" s="72">
        <f t="shared" si="4"/>
        <v>23128.399999999983</v>
      </c>
      <c r="D64" s="108">
        <f t="shared" si="0"/>
        <v>82.88</v>
      </c>
      <c r="E64" s="108">
        <f t="shared" si="5"/>
        <v>286.64</v>
      </c>
      <c r="F64" s="108">
        <f t="shared" si="2"/>
        <v>369.52</v>
      </c>
      <c r="G64" s="108">
        <f t="shared" si="1"/>
        <v>22841.759999999984</v>
      </c>
    </row>
    <row r="65" spans="1:7" x14ac:dyDescent="0.25">
      <c r="A65" s="107">
        <f t="shared" si="3"/>
        <v>45474</v>
      </c>
      <c r="B65" s="86">
        <v>51</v>
      </c>
      <c r="C65" s="72">
        <f t="shared" si="4"/>
        <v>22841.759999999984</v>
      </c>
      <c r="D65" s="108">
        <f t="shared" si="0"/>
        <v>81.849999999999994</v>
      </c>
      <c r="E65" s="108">
        <f t="shared" si="5"/>
        <v>287.66999999999996</v>
      </c>
      <c r="F65" s="108">
        <f t="shared" si="2"/>
        <v>369.52</v>
      </c>
      <c r="G65" s="108">
        <f t="shared" si="1"/>
        <v>22554.089999999986</v>
      </c>
    </row>
    <row r="66" spans="1:7" x14ac:dyDescent="0.25">
      <c r="A66" s="107">
        <f t="shared" si="3"/>
        <v>45505</v>
      </c>
      <c r="B66" s="86">
        <v>52</v>
      </c>
      <c r="C66" s="72">
        <f t="shared" si="4"/>
        <v>22554.089999999986</v>
      </c>
      <c r="D66" s="108">
        <f t="shared" si="0"/>
        <v>80.819999999999993</v>
      </c>
      <c r="E66" s="108">
        <f t="shared" si="5"/>
        <v>288.7</v>
      </c>
      <c r="F66" s="108">
        <f t="shared" si="2"/>
        <v>369.52</v>
      </c>
      <c r="G66" s="108">
        <f t="shared" si="1"/>
        <v>22265.389999999985</v>
      </c>
    </row>
    <row r="67" spans="1:7" x14ac:dyDescent="0.25">
      <c r="A67" s="107">
        <f t="shared" si="3"/>
        <v>45536</v>
      </c>
      <c r="B67" s="86">
        <v>53</v>
      </c>
      <c r="C67" s="72">
        <f t="shared" si="4"/>
        <v>22265.389999999985</v>
      </c>
      <c r="D67" s="108">
        <f t="shared" si="0"/>
        <v>79.78</v>
      </c>
      <c r="E67" s="108">
        <f t="shared" si="5"/>
        <v>289.74</v>
      </c>
      <c r="F67" s="108">
        <f t="shared" si="2"/>
        <v>369.52</v>
      </c>
      <c r="G67" s="108">
        <f t="shared" si="1"/>
        <v>21975.649999999983</v>
      </c>
    </row>
    <row r="68" spans="1:7" x14ac:dyDescent="0.25">
      <c r="A68" s="107">
        <f t="shared" si="3"/>
        <v>45566</v>
      </c>
      <c r="B68" s="86">
        <v>54</v>
      </c>
      <c r="C68" s="72">
        <f t="shared" si="4"/>
        <v>21975.649999999983</v>
      </c>
      <c r="D68" s="108">
        <f t="shared" si="0"/>
        <v>78.75</v>
      </c>
      <c r="E68" s="108">
        <f t="shared" si="5"/>
        <v>290.77</v>
      </c>
      <c r="F68" s="108">
        <f t="shared" si="2"/>
        <v>369.52</v>
      </c>
      <c r="G68" s="108">
        <f t="shared" si="1"/>
        <v>21684.879999999983</v>
      </c>
    </row>
    <row r="69" spans="1:7" x14ac:dyDescent="0.25">
      <c r="A69" s="107">
        <f t="shared" si="3"/>
        <v>45597</v>
      </c>
      <c r="B69" s="86">
        <v>55</v>
      </c>
      <c r="C69" s="72">
        <f t="shared" si="4"/>
        <v>21684.879999999983</v>
      </c>
      <c r="D69" s="108">
        <f t="shared" si="0"/>
        <v>77.7</v>
      </c>
      <c r="E69" s="108">
        <f t="shared" si="5"/>
        <v>291.82</v>
      </c>
      <c r="F69" s="108">
        <f t="shared" si="2"/>
        <v>369.52</v>
      </c>
      <c r="G69" s="108">
        <f t="shared" si="1"/>
        <v>21393.059999999983</v>
      </c>
    </row>
    <row r="70" spans="1:7" s="101" customFormat="1" x14ac:dyDescent="0.25">
      <c r="A70" s="156">
        <f t="shared" si="3"/>
        <v>45627</v>
      </c>
      <c r="B70" s="100">
        <v>56</v>
      </c>
      <c r="C70" s="157">
        <f t="shared" si="4"/>
        <v>21393.059999999983</v>
      </c>
      <c r="D70" s="158">
        <f t="shared" si="0"/>
        <v>76.66</v>
      </c>
      <c r="E70" s="158">
        <f t="shared" si="5"/>
        <v>292.86</v>
      </c>
      <c r="F70" s="158">
        <f t="shared" si="2"/>
        <v>369.52</v>
      </c>
      <c r="G70" s="158">
        <f t="shared" si="1"/>
        <v>21100.199999999983</v>
      </c>
    </row>
    <row r="71" spans="1:7" x14ac:dyDescent="0.25">
      <c r="A71" s="107">
        <f t="shared" si="3"/>
        <v>45658</v>
      </c>
      <c r="B71" s="86">
        <v>57</v>
      </c>
      <c r="C71" s="72">
        <f t="shared" si="4"/>
        <v>21100.199999999983</v>
      </c>
      <c r="D71" s="108">
        <f t="shared" si="0"/>
        <v>75.61</v>
      </c>
      <c r="E71" s="108">
        <f t="shared" si="5"/>
        <v>293.90999999999997</v>
      </c>
      <c r="F71" s="108">
        <f t="shared" si="2"/>
        <v>369.52</v>
      </c>
      <c r="G71" s="108">
        <f t="shared" si="1"/>
        <v>20806.289999999983</v>
      </c>
    </row>
    <row r="72" spans="1:7" x14ac:dyDescent="0.25">
      <c r="A72" s="107">
        <f t="shared" si="3"/>
        <v>45689</v>
      </c>
      <c r="B72" s="86">
        <v>58</v>
      </c>
      <c r="C72" s="72">
        <f t="shared" si="4"/>
        <v>20806.289999999983</v>
      </c>
      <c r="D72" s="108">
        <f t="shared" si="0"/>
        <v>74.56</v>
      </c>
      <c r="E72" s="108">
        <f t="shared" si="5"/>
        <v>294.95999999999998</v>
      </c>
      <c r="F72" s="108">
        <f t="shared" si="2"/>
        <v>369.52</v>
      </c>
      <c r="G72" s="108">
        <f t="shared" si="1"/>
        <v>20511.329999999984</v>
      </c>
    </row>
    <row r="73" spans="1:7" x14ac:dyDescent="0.25">
      <c r="A73" s="107">
        <f t="shared" si="3"/>
        <v>45717</v>
      </c>
      <c r="B73" s="86">
        <v>59</v>
      </c>
      <c r="C73" s="72">
        <f t="shared" si="4"/>
        <v>20511.329999999984</v>
      </c>
      <c r="D73" s="108">
        <f t="shared" si="0"/>
        <v>73.5</v>
      </c>
      <c r="E73" s="108">
        <f t="shared" si="5"/>
        <v>296.02</v>
      </c>
      <c r="F73" s="108">
        <f t="shared" si="2"/>
        <v>369.52</v>
      </c>
      <c r="G73" s="108">
        <f t="shared" si="1"/>
        <v>20215.309999999983</v>
      </c>
    </row>
    <row r="74" spans="1:7" x14ac:dyDescent="0.25">
      <c r="A74" s="107">
        <f t="shared" si="3"/>
        <v>45748</v>
      </c>
      <c r="B74" s="86">
        <v>60</v>
      </c>
      <c r="C74" s="72">
        <f>G73</f>
        <v>20215.309999999983</v>
      </c>
      <c r="D74" s="108">
        <f>ROUND(C74*$E$11/12,2)</f>
        <v>72.44</v>
      </c>
      <c r="E74" s="108">
        <f>F74-D74</f>
        <v>297.08</v>
      </c>
      <c r="F74" s="108">
        <f t="shared" si="2"/>
        <v>369.52</v>
      </c>
      <c r="G74" s="108">
        <f>C74-E74</f>
        <v>19918.229999999981</v>
      </c>
    </row>
    <row r="75" spans="1:7" x14ac:dyDescent="0.25">
      <c r="A75" s="107">
        <f t="shared" si="3"/>
        <v>45778</v>
      </c>
      <c r="B75" s="86">
        <v>61</v>
      </c>
      <c r="C75" s="72">
        <f t="shared" ref="C75:C134" si="6">G74</f>
        <v>19918.229999999981</v>
      </c>
      <c r="D75" s="108">
        <f t="shared" ref="D75:D134" si="7">ROUND(C75*$E$11/12,2)</f>
        <v>71.37</v>
      </c>
      <c r="E75" s="108">
        <f t="shared" ref="E75:E134" si="8">F75-D75</f>
        <v>298.14999999999998</v>
      </c>
      <c r="F75" s="108">
        <f t="shared" si="2"/>
        <v>369.52</v>
      </c>
      <c r="G75" s="108">
        <f t="shared" ref="G75:G133" si="9">C75-E75</f>
        <v>19620.07999999998</v>
      </c>
    </row>
    <row r="76" spans="1:7" x14ac:dyDescent="0.25">
      <c r="A76" s="107">
        <f t="shared" si="3"/>
        <v>45809</v>
      </c>
      <c r="B76" s="86">
        <v>62</v>
      </c>
      <c r="C76" s="72">
        <f t="shared" si="6"/>
        <v>19620.07999999998</v>
      </c>
      <c r="D76" s="108">
        <f t="shared" si="7"/>
        <v>70.31</v>
      </c>
      <c r="E76" s="108">
        <f t="shared" si="8"/>
        <v>299.20999999999998</v>
      </c>
      <c r="F76" s="108">
        <f t="shared" si="2"/>
        <v>369.52</v>
      </c>
      <c r="G76" s="108">
        <f t="shared" si="9"/>
        <v>19320.869999999981</v>
      </c>
    </row>
    <row r="77" spans="1:7" x14ac:dyDescent="0.25">
      <c r="A77" s="107">
        <f t="shared" si="3"/>
        <v>45839</v>
      </c>
      <c r="B77" s="86">
        <v>63</v>
      </c>
      <c r="C77" s="72">
        <f t="shared" si="6"/>
        <v>19320.869999999981</v>
      </c>
      <c r="D77" s="108">
        <f t="shared" si="7"/>
        <v>69.23</v>
      </c>
      <c r="E77" s="108">
        <f t="shared" si="8"/>
        <v>300.28999999999996</v>
      </c>
      <c r="F77" s="108">
        <f t="shared" si="2"/>
        <v>369.52</v>
      </c>
      <c r="G77" s="108">
        <f t="shared" si="9"/>
        <v>19020.57999999998</v>
      </c>
    </row>
    <row r="78" spans="1:7" x14ac:dyDescent="0.25">
      <c r="A78" s="107">
        <f t="shared" si="3"/>
        <v>45870</v>
      </c>
      <c r="B78" s="86">
        <v>64</v>
      </c>
      <c r="C78" s="72">
        <f t="shared" si="6"/>
        <v>19020.57999999998</v>
      </c>
      <c r="D78" s="108">
        <f t="shared" si="7"/>
        <v>68.16</v>
      </c>
      <c r="E78" s="108">
        <f t="shared" si="8"/>
        <v>301.36</v>
      </c>
      <c r="F78" s="108">
        <f t="shared" si="2"/>
        <v>369.52</v>
      </c>
      <c r="G78" s="108">
        <f t="shared" si="9"/>
        <v>18719.219999999979</v>
      </c>
    </row>
    <row r="79" spans="1:7" x14ac:dyDescent="0.25">
      <c r="A79" s="107">
        <f t="shared" si="3"/>
        <v>45901</v>
      </c>
      <c r="B79" s="86">
        <v>65</v>
      </c>
      <c r="C79" s="72">
        <f t="shared" si="6"/>
        <v>18719.219999999979</v>
      </c>
      <c r="D79" s="108">
        <f t="shared" si="7"/>
        <v>67.08</v>
      </c>
      <c r="E79" s="108">
        <f t="shared" si="8"/>
        <v>302.44</v>
      </c>
      <c r="F79" s="108">
        <f t="shared" si="2"/>
        <v>369.52</v>
      </c>
      <c r="G79" s="108">
        <f t="shared" si="9"/>
        <v>18416.779999999981</v>
      </c>
    </row>
    <row r="80" spans="1:7" x14ac:dyDescent="0.25">
      <c r="A80" s="107">
        <f t="shared" si="3"/>
        <v>45931</v>
      </c>
      <c r="B80" s="86">
        <v>66</v>
      </c>
      <c r="C80" s="72">
        <f t="shared" si="6"/>
        <v>18416.779999999981</v>
      </c>
      <c r="D80" s="108">
        <f t="shared" si="7"/>
        <v>65.989999999999995</v>
      </c>
      <c r="E80" s="108">
        <f t="shared" si="8"/>
        <v>303.52999999999997</v>
      </c>
      <c r="F80" s="108">
        <f t="shared" si="2"/>
        <v>369.52</v>
      </c>
      <c r="G80" s="108">
        <f t="shared" si="9"/>
        <v>18113.249999999982</v>
      </c>
    </row>
    <row r="81" spans="1:7" x14ac:dyDescent="0.25">
      <c r="A81" s="107">
        <f t="shared" si="3"/>
        <v>45962</v>
      </c>
      <c r="B81" s="86">
        <v>67</v>
      </c>
      <c r="C81" s="72">
        <f t="shared" si="6"/>
        <v>18113.249999999982</v>
      </c>
      <c r="D81" s="108">
        <f t="shared" si="7"/>
        <v>64.91</v>
      </c>
      <c r="E81" s="108">
        <f t="shared" si="8"/>
        <v>304.61</v>
      </c>
      <c r="F81" s="108">
        <f t="shared" ref="F81:F134" si="10">F80</f>
        <v>369.52</v>
      </c>
      <c r="G81" s="108">
        <f t="shared" si="9"/>
        <v>17808.639999999981</v>
      </c>
    </row>
    <row r="82" spans="1:7" x14ac:dyDescent="0.25">
      <c r="A82" s="107">
        <f t="shared" ref="A82:A134" si="11">EDATE(A81,1)</f>
        <v>45992</v>
      </c>
      <c r="B82" s="86">
        <v>68</v>
      </c>
      <c r="C82" s="72">
        <f t="shared" si="6"/>
        <v>17808.639999999981</v>
      </c>
      <c r="D82" s="108">
        <f t="shared" si="7"/>
        <v>63.81</v>
      </c>
      <c r="E82" s="108">
        <f t="shared" si="8"/>
        <v>305.70999999999998</v>
      </c>
      <c r="F82" s="108">
        <f t="shared" si="10"/>
        <v>369.52</v>
      </c>
      <c r="G82" s="108">
        <f t="shared" si="9"/>
        <v>17502.929999999982</v>
      </c>
    </row>
    <row r="83" spans="1:7" x14ac:dyDescent="0.25">
      <c r="A83" s="107">
        <f t="shared" si="11"/>
        <v>46023</v>
      </c>
      <c r="B83" s="86">
        <v>69</v>
      </c>
      <c r="C83" s="72">
        <f t="shared" si="6"/>
        <v>17502.929999999982</v>
      </c>
      <c r="D83" s="108">
        <f t="shared" si="7"/>
        <v>62.72</v>
      </c>
      <c r="E83" s="108">
        <f t="shared" si="8"/>
        <v>306.79999999999995</v>
      </c>
      <c r="F83" s="108">
        <f t="shared" si="10"/>
        <v>369.52</v>
      </c>
      <c r="G83" s="108">
        <f t="shared" si="9"/>
        <v>17196.129999999983</v>
      </c>
    </row>
    <row r="84" spans="1:7" x14ac:dyDescent="0.25">
      <c r="A84" s="107">
        <f t="shared" si="11"/>
        <v>46054</v>
      </c>
      <c r="B84" s="86">
        <v>70</v>
      </c>
      <c r="C84" s="72">
        <f t="shared" si="6"/>
        <v>17196.129999999983</v>
      </c>
      <c r="D84" s="108">
        <f t="shared" si="7"/>
        <v>61.62</v>
      </c>
      <c r="E84" s="108">
        <f t="shared" si="8"/>
        <v>307.89999999999998</v>
      </c>
      <c r="F84" s="108">
        <f t="shared" si="10"/>
        <v>369.52</v>
      </c>
      <c r="G84" s="108">
        <f t="shared" si="9"/>
        <v>16888.229999999981</v>
      </c>
    </row>
    <row r="85" spans="1:7" x14ac:dyDescent="0.25">
      <c r="A85" s="107">
        <f t="shared" si="11"/>
        <v>46082</v>
      </c>
      <c r="B85" s="86">
        <v>71</v>
      </c>
      <c r="C85" s="72">
        <f t="shared" si="6"/>
        <v>16888.229999999981</v>
      </c>
      <c r="D85" s="108">
        <f t="shared" si="7"/>
        <v>60.52</v>
      </c>
      <c r="E85" s="108">
        <f t="shared" si="8"/>
        <v>309</v>
      </c>
      <c r="F85" s="108">
        <f t="shared" si="10"/>
        <v>369.52</v>
      </c>
      <c r="G85" s="108">
        <f t="shared" si="9"/>
        <v>16579.229999999981</v>
      </c>
    </row>
    <row r="86" spans="1:7" x14ac:dyDescent="0.25">
      <c r="A86" s="107">
        <f t="shared" si="11"/>
        <v>46113</v>
      </c>
      <c r="B86" s="86">
        <v>72</v>
      </c>
      <c r="C86" s="72">
        <f t="shared" si="6"/>
        <v>16579.229999999981</v>
      </c>
      <c r="D86" s="108">
        <f t="shared" si="7"/>
        <v>59.41</v>
      </c>
      <c r="E86" s="108">
        <f t="shared" si="8"/>
        <v>310.11</v>
      </c>
      <c r="F86" s="108">
        <f t="shared" si="10"/>
        <v>369.52</v>
      </c>
      <c r="G86" s="108">
        <f t="shared" si="9"/>
        <v>16269.119999999981</v>
      </c>
    </row>
    <row r="87" spans="1:7" x14ac:dyDescent="0.25">
      <c r="A87" s="107">
        <f t="shared" si="11"/>
        <v>46143</v>
      </c>
      <c r="B87" s="86">
        <v>73</v>
      </c>
      <c r="C87" s="72">
        <f t="shared" si="6"/>
        <v>16269.119999999981</v>
      </c>
      <c r="D87" s="108">
        <f t="shared" si="7"/>
        <v>58.3</v>
      </c>
      <c r="E87" s="108">
        <f t="shared" si="8"/>
        <v>311.21999999999997</v>
      </c>
      <c r="F87" s="108">
        <f t="shared" si="10"/>
        <v>369.52</v>
      </c>
      <c r="G87" s="108">
        <f t="shared" si="9"/>
        <v>15957.899999999981</v>
      </c>
    </row>
    <row r="88" spans="1:7" x14ac:dyDescent="0.25">
      <c r="A88" s="107">
        <f t="shared" si="11"/>
        <v>46174</v>
      </c>
      <c r="B88" s="86">
        <v>74</v>
      </c>
      <c r="C88" s="72">
        <f t="shared" si="6"/>
        <v>15957.899999999981</v>
      </c>
      <c r="D88" s="108">
        <f t="shared" si="7"/>
        <v>57.18</v>
      </c>
      <c r="E88" s="108">
        <f t="shared" si="8"/>
        <v>312.33999999999997</v>
      </c>
      <c r="F88" s="108">
        <f t="shared" si="10"/>
        <v>369.52</v>
      </c>
      <c r="G88" s="108">
        <f t="shared" si="9"/>
        <v>15645.559999999981</v>
      </c>
    </row>
    <row r="89" spans="1:7" x14ac:dyDescent="0.25">
      <c r="A89" s="107">
        <f t="shared" si="11"/>
        <v>46204</v>
      </c>
      <c r="B89" s="86">
        <v>75</v>
      </c>
      <c r="C89" s="72">
        <f t="shared" si="6"/>
        <v>15645.559999999981</v>
      </c>
      <c r="D89" s="108">
        <f t="shared" si="7"/>
        <v>56.06</v>
      </c>
      <c r="E89" s="108">
        <f t="shared" si="8"/>
        <v>313.45999999999998</v>
      </c>
      <c r="F89" s="108">
        <f t="shared" si="10"/>
        <v>369.52</v>
      </c>
      <c r="G89" s="108">
        <f t="shared" si="9"/>
        <v>15332.099999999982</v>
      </c>
    </row>
    <row r="90" spans="1:7" x14ac:dyDescent="0.25">
      <c r="A90" s="107">
        <f t="shared" si="11"/>
        <v>46235</v>
      </c>
      <c r="B90" s="86">
        <v>76</v>
      </c>
      <c r="C90" s="72">
        <f t="shared" si="6"/>
        <v>15332.099999999982</v>
      </c>
      <c r="D90" s="108">
        <f t="shared" si="7"/>
        <v>54.94</v>
      </c>
      <c r="E90" s="108">
        <f t="shared" si="8"/>
        <v>314.58</v>
      </c>
      <c r="F90" s="108">
        <f t="shared" si="10"/>
        <v>369.52</v>
      </c>
      <c r="G90" s="108">
        <f t="shared" si="9"/>
        <v>15017.519999999982</v>
      </c>
    </row>
    <row r="91" spans="1:7" x14ac:dyDescent="0.25">
      <c r="A91" s="107">
        <f t="shared" si="11"/>
        <v>46266</v>
      </c>
      <c r="B91" s="86">
        <v>77</v>
      </c>
      <c r="C91" s="72">
        <f t="shared" si="6"/>
        <v>15017.519999999982</v>
      </c>
      <c r="D91" s="108">
        <f t="shared" si="7"/>
        <v>53.81</v>
      </c>
      <c r="E91" s="108">
        <f t="shared" si="8"/>
        <v>315.70999999999998</v>
      </c>
      <c r="F91" s="108">
        <f t="shared" si="10"/>
        <v>369.52</v>
      </c>
      <c r="G91" s="108">
        <f t="shared" si="9"/>
        <v>14701.809999999983</v>
      </c>
    </row>
    <row r="92" spans="1:7" x14ac:dyDescent="0.25">
      <c r="A92" s="107">
        <f t="shared" si="11"/>
        <v>46296</v>
      </c>
      <c r="B92" s="86">
        <v>78</v>
      </c>
      <c r="C92" s="72">
        <f t="shared" si="6"/>
        <v>14701.809999999983</v>
      </c>
      <c r="D92" s="108">
        <f t="shared" si="7"/>
        <v>52.68</v>
      </c>
      <c r="E92" s="108">
        <f t="shared" si="8"/>
        <v>316.83999999999997</v>
      </c>
      <c r="F92" s="108">
        <f t="shared" si="10"/>
        <v>369.52</v>
      </c>
      <c r="G92" s="108">
        <f t="shared" si="9"/>
        <v>14384.969999999983</v>
      </c>
    </row>
    <row r="93" spans="1:7" x14ac:dyDescent="0.25">
      <c r="A93" s="107">
        <f t="shared" si="11"/>
        <v>46327</v>
      </c>
      <c r="B93" s="86">
        <v>79</v>
      </c>
      <c r="C93" s="72">
        <f t="shared" si="6"/>
        <v>14384.969999999983</v>
      </c>
      <c r="D93" s="108">
        <f t="shared" si="7"/>
        <v>51.55</v>
      </c>
      <c r="E93" s="108">
        <f t="shared" si="8"/>
        <v>317.96999999999997</v>
      </c>
      <c r="F93" s="108">
        <f t="shared" si="10"/>
        <v>369.52</v>
      </c>
      <c r="G93" s="108">
        <f t="shared" si="9"/>
        <v>14066.999999999984</v>
      </c>
    </row>
    <row r="94" spans="1:7" x14ac:dyDescent="0.25">
      <c r="A94" s="107">
        <f t="shared" si="11"/>
        <v>46357</v>
      </c>
      <c r="B94" s="86">
        <v>80</v>
      </c>
      <c r="C94" s="72">
        <f t="shared" si="6"/>
        <v>14066.999999999984</v>
      </c>
      <c r="D94" s="108">
        <f t="shared" si="7"/>
        <v>50.41</v>
      </c>
      <c r="E94" s="108">
        <f t="shared" si="8"/>
        <v>319.11</v>
      </c>
      <c r="F94" s="108">
        <f t="shared" si="10"/>
        <v>369.52</v>
      </c>
      <c r="G94" s="108">
        <f t="shared" si="9"/>
        <v>13747.889999999983</v>
      </c>
    </row>
    <row r="95" spans="1:7" x14ac:dyDescent="0.25">
      <c r="A95" s="107">
        <f t="shared" si="11"/>
        <v>46388</v>
      </c>
      <c r="B95" s="86">
        <v>81</v>
      </c>
      <c r="C95" s="72">
        <f t="shared" si="6"/>
        <v>13747.889999999983</v>
      </c>
      <c r="D95" s="108">
        <f t="shared" si="7"/>
        <v>49.26</v>
      </c>
      <c r="E95" s="108">
        <f t="shared" si="8"/>
        <v>320.26</v>
      </c>
      <c r="F95" s="108">
        <f t="shared" si="10"/>
        <v>369.52</v>
      </c>
      <c r="G95" s="108">
        <f t="shared" si="9"/>
        <v>13427.629999999983</v>
      </c>
    </row>
    <row r="96" spans="1:7" x14ac:dyDescent="0.25">
      <c r="A96" s="107">
        <f t="shared" si="11"/>
        <v>46419</v>
      </c>
      <c r="B96" s="86">
        <v>82</v>
      </c>
      <c r="C96" s="72">
        <f t="shared" si="6"/>
        <v>13427.629999999983</v>
      </c>
      <c r="D96" s="108">
        <f t="shared" si="7"/>
        <v>48.12</v>
      </c>
      <c r="E96" s="108">
        <f t="shared" si="8"/>
        <v>321.39999999999998</v>
      </c>
      <c r="F96" s="108">
        <f t="shared" si="10"/>
        <v>369.52</v>
      </c>
      <c r="G96" s="108">
        <f t="shared" si="9"/>
        <v>13106.229999999983</v>
      </c>
    </row>
    <row r="97" spans="1:7" x14ac:dyDescent="0.25">
      <c r="A97" s="107">
        <f t="shared" si="11"/>
        <v>46447</v>
      </c>
      <c r="B97" s="86">
        <v>83</v>
      </c>
      <c r="C97" s="72">
        <f t="shared" si="6"/>
        <v>13106.229999999983</v>
      </c>
      <c r="D97" s="108">
        <f t="shared" si="7"/>
        <v>46.96</v>
      </c>
      <c r="E97" s="108">
        <f t="shared" si="8"/>
        <v>322.56</v>
      </c>
      <c r="F97" s="108">
        <f t="shared" si="10"/>
        <v>369.52</v>
      </c>
      <c r="G97" s="108">
        <f t="shared" si="9"/>
        <v>12783.669999999984</v>
      </c>
    </row>
    <row r="98" spans="1:7" x14ac:dyDescent="0.25">
      <c r="A98" s="107">
        <f t="shared" si="11"/>
        <v>46478</v>
      </c>
      <c r="B98" s="86">
        <v>84</v>
      </c>
      <c r="C98" s="72">
        <f t="shared" si="6"/>
        <v>12783.669999999984</v>
      </c>
      <c r="D98" s="108">
        <f t="shared" si="7"/>
        <v>45.81</v>
      </c>
      <c r="E98" s="108">
        <f t="shared" si="8"/>
        <v>323.70999999999998</v>
      </c>
      <c r="F98" s="108">
        <f t="shared" si="10"/>
        <v>369.52</v>
      </c>
      <c r="G98" s="108">
        <f t="shared" si="9"/>
        <v>12459.959999999985</v>
      </c>
    </row>
    <row r="99" spans="1:7" x14ac:dyDescent="0.25">
      <c r="A99" s="107">
        <f t="shared" si="11"/>
        <v>46508</v>
      </c>
      <c r="B99" s="86">
        <v>85</v>
      </c>
      <c r="C99" s="72">
        <f t="shared" si="6"/>
        <v>12459.959999999985</v>
      </c>
      <c r="D99" s="108">
        <f t="shared" si="7"/>
        <v>44.65</v>
      </c>
      <c r="E99" s="108">
        <f t="shared" si="8"/>
        <v>324.87</v>
      </c>
      <c r="F99" s="108">
        <f t="shared" si="10"/>
        <v>369.52</v>
      </c>
      <c r="G99" s="108">
        <f t="shared" si="9"/>
        <v>12135.089999999984</v>
      </c>
    </row>
    <row r="100" spans="1:7" x14ac:dyDescent="0.25">
      <c r="A100" s="107">
        <f t="shared" si="11"/>
        <v>46539</v>
      </c>
      <c r="B100" s="86">
        <v>86</v>
      </c>
      <c r="C100" s="72">
        <f t="shared" si="6"/>
        <v>12135.089999999984</v>
      </c>
      <c r="D100" s="108">
        <f t="shared" si="7"/>
        <v>43.48</v>
      </c>
      <c r="E100" s="108">
        <f t="shared" si="8"/>
        <v>326.03999999999996</v>
      </c>
      <c r="F100" s="108">
        <f t="shared" si="10"/>
        <v>369.52</v>
      </c>
      <c r="G100" s="108">
        <f t="shared" si="9"/>
        <v>11809.049999999985</v>
      </c>
    </row>
    <row r="101" spans="1:7" x14ac:dyDescent="0.25">
      <c r="A101" s="107">
        <f t="shared" si="11"/>
        <v>46569</v>
      </c>
      <c r="B101" s="86">
        <v>87</v>
      </c>
      <c r="C101" s="72">
        <f t="shared" si="6"/>
        <v>11809.049999999985</v>
      </c>
      <c r="D101" s="108">
        <f t="shared" si="7"/>
        <v>42.32</v>
      </c>
      <c r="E101" s="108">
        <f t="shared" si="8"/>
        <v>327.2</v>
      </c>
      <c r="F101" s="108">
        <f t="shared" si="10"/>
        <v>369.52</v>
      </c>
      <c r="G101" s="108">
        <f t="shared" si="9"/>
        <v>11481.849999999984</v>
      </c>
    </row>
    <row r="102" spans="1:7" x14ac:dyDescent="0.25">
      <c r="A102" s="107">
        <f t="shared" si="11"/>
        <v>46600</v>
      </c>
      <c r="B102" s="86">
        <v>88</v>
      </c>
      <c r="C102" s="72">
        <f t="shared" si="6"/>
        <v>11481.849999999984</v>
      </c>
      <c r="D102" s="108">
        <f t="shared" si="7"/>
        <v>41.14</v>
      </c>
      <c r="E102" s="108">
        <f t="shared" si="8"/>
        <v>328.38</v>
      </c>
      <c r="F102" s="108">
        <f t="shared" si="10"/>
        <v>369.52</v>
      </c>
      <c r="G102" s="108">
        <f t="shared" si="9"/>
        <v>11153.469999999985</v>
      </c>
    </row>
    <row r="103" spans="1:7" x14ac:dyDescent="0.25">
      <c r="A103" s="107">
        <f t="shared" si="11"/>
        <v>46631</v>
      </c>
      <c r="B103" s="86">
        <v>89</v>
      </c>
      <c r="C103" s="72">
        <f t="shared" si="6"/>
        <v>11153.469999999985</v>
      </c>
      <c r="D103" s="108">
        <f t="shared" si="7"/>
        <v>39.97</v>
      </c>
      <c r="E103" s="108">
        <f t="shared" si="8"/>
        <v>329.54999999999995</v>
      </c>
      <c r="F103" s="108">
        <f t="shared" si="10"/>
        <v>369.52</v>
      </c>
      <c r="G103" s="108">
        <f t="shared" si="9"/>
        <v>10823.919999999986</v>
      </c>
    </row>
    <row r="104" spans="1:7" x14ac:dyDescent="0.25">
      <c r="A104" s="107">
        <f t="shared" si="11"/>
        <v>46661</v>
      </c>
      <c r="B104" s="86">
        <v>90</v>
      </c>
      <c r="C104" s="72">
        <f t="shared" si="6"/>
        <v>10823.919999999986</v>
      </c>
      <c r="D104" s="108">
        <f t="shared" si="7"/>
        <v>38.79</v>
      </c>
      <c r="E104" s="108">
        <f t="shared" si="8"/>
        <v>330.72999999999996</v>
      </c>
      <c r="F104" s="108">
        <f t="shared" si="10"/>
        <v>369.52</v>
      </c>
      <c r="G104" s="108">
        <f t="shared" si="9"/>
        <v>10493.189999999986</v>
      </c>
    </row>
    <row r="105" spans="1:7" x14ac:dyDescent="0.25">
      <c r="A105" s="107">
        <f t="shared" si="11"/>
        <v>46692</v>
      </c>
      <c r="B105" s="86">
        <v>91</v>
      </c>
      <c r="C105" s="72">
        <f t="shared" si="6"/>
        <v>10493.189999999986</v>
      </c>
      <c r="D105" s="108">
        <f t="shared" si="7"/>
        <v>37.6</v>
      </c>
      <c r="E105" s="108">
        <f t="shared" si="8"/>
        <v>331.91999999999996</v>
      </c>
      <c r="F105" s="108">
        <f t="shared" si="10"/>
        <v>369.52</v>
      </c>
      <c r="G105" s="108">
        <f t="shared" si="9"/>
        <v>10161.269999999986</v>
      </c>
    </row>
    <row r="106" spans="1:7" x14ac:dyDescent="0.25">
      <c r="A106" s="107">
        <f t="shared" si="11"/>
        <v>46722</v>
      </c>
      <c r="B106" s="86">
        <v>92</v>
      </c>
      <c r="C106" s="72">
        <f t="shared" si="6"/>
        <v>10161.269999999986</v>
      </c>
      <c r="D106" s="108">
        <f t="shared" si="7"/>
        <v>36.409999999999997</v>
      </c>
      <c r="E106" s="108">
        <f t="shared" si="8"/>
        <v>333.11</v>
      </c>
      <c r="F106" s="108">
        <f t="shared" si="10"/>
        <v>369.52</v>
      </c>
      <c r="G106" s="108">
        <f t="shared" si="9"/>
        <v>9828.1599999999853</v>
      </c>
    </row>
    <row r="107" spans="1:7" x14ac:dyDescent="0.25">
      <c r="A107" s="107">
        <f t="shared" si="11"/>
        <v>46753</v>
      </c>
      <c r="B107" s="86">
        <v>93</v>
      </c>
      <c r="C107" s="72">
        <f t="shared" si="6"/>
        <v>9828.1599999999853</v>
      </c>
      <c r="D107" s="108">
        <f t="shared" si="7"/>
        <v>35.22</v>
      </c>
      <c r="E107" s="108">
        <f t="shared" si="8"/>
        <v>334.29999999999995</v>
      </c>
      <c r="F107" s="108">
        <f t="shared" si="10"/>
        <v>369.52</v>
      </c>
      <c r="G107" s="108">
        <f t="shared" si="9"/>
        <v>9493.859999999986</v>
      </c>
    </row>
    <row r="108" spans="1:7" x14ac:dyDescent="0.25">
      <c r="A108" s="107">
        <f t="shared" si="11"/>
        <v>46784</v>
      </c>
      <c r="B108" s="86">
        <v>94</v>
      </c>
      <c r="C108" s="72">
        <f t="shared" si="6"/>
        <v>9493.859999999986</v>
      </c>
      <c r="D108" s="108">
        <f t="shared" si="7"/>
        <v>34.020000000000003</v>
      </c>
      <c r="E108" s="108">
        <f t="shared" si="8"/>
        <v>335.5</v>
      </c>
      <c r="F108" s="108">
        <f t="shared" si="10"/>
        <v>369.52</v>
      </c>
      <c r="G108" s="108">
        <f t="shared" si="9"/>
        <v>9158.359999999986</v>
      </c>
    </row>
    <row r="109" spans="1:7" x14ac:dyDescent="0.25">
      <c r="A109" s="107">
        <f t="shared" si="11"/>
        <v>46813</v>
      </c>
      <c r="B109" s="86">
        <v>95</v>
      </c>
      <c r="C109" s="72">
        <f t="shared" si="6"/>
        <v>9158.359999999986</v>
      </c>
      <c r="D109" s="108">
        <f t="shared" si="7"/>
        <v>32.82</v>
      </c>
      <c r="E109" s="108">
        <f t="shared" si="8"/>
        <v>336.7</v>
      </c>
      <c r="F109" s="108">
        <f t="shared" si="10"/>
        <v>369.52</v>
      </c>
      <c r="G109" s="108">
        <f t="shared" si="9"/>
        <v>8821.6599999999853</v>
      </c>
    </row>
    <row r="110" spans="1:7" x14ac:dyDescent="0.25">
      <c r="A110" s="107">
        <f t="shared" si="11"/>
        <v>46844</v>
      </c>
      <c r="B110" s="86">
        <v>96</v>
      </c>
      <c r="C110" s="72">
        <f t="shared" si="6"/>
        <v>8821.6599999999853</v>
      </c>
      <c r="D110" s="108">
        <f t="shared" si="7"/>
        <v>31.61</v>
      </c>
      <c r="E110" s="108">
        <f t="shared" si="8"/>
        <v>337.90999999999997</v>
      </c>
      <c r="F110" s="108">
        <f t="shared" si="10"/>
        <v>369.52</v>
      </c>
      <c r="G110" s="108">
        <f t="shared" si="9"/>
        <v>8483.7499999999854</v>
      </c>
    </row>
    <row r="111" spans="1:7" x14ac:dyDescent="0.25">
      <c r="A111" s="107">
        <f t="shared" si="11"/>
        <v>46874</v>
      </c>
      <c r="B111" s="86">
        <v>97</v>
      </c>
      <c r="C111" s="72">
        <f t="shared" si="6"/>
        <v>8483.7499999999854</v>
      </c>
      <c r="D111" s="108">
        <f t="shared" si="7"/>
        <v>30.4</v>
      </c>
      <c r="E111" s="108">
        <f t="shared" si="8"/>
        <v>339.12</v>
      </c>
      <c r="F111" s="108">
        <f t="shared" si="10"/>
        <v>369.52</v>
      </c>
      <c r="G111" s="108">
        <f t="shared" si="9"/>
        <v>8144.6299999999856</v>
      </c>
    </row>
    <row r="112" spans="1:7" x14ac:dyDescent="0.25">
      <c r="A112" s="107">
        <f t="shared" si="11"/>
        <v>46905</v>
      </c>
      <c r="B112" s="86">
        <v>98</v>
      </c>
      <c r="C112" s="72">
        <f t="shared" si="6"/>
        <v>8144.6299999999856</v>
      </c>
      <c r="D112" s="108">
        <f t="shared" si="7"/>
        <v>29.18</v>
      </c>
      <c r="E112" s="108">
        <f t="shared" si="8"/>
        <v>340.34</v>
      </c>
      <c r="F112" s="108">
        <f t="shared" si="10"/>
        <v>369.52</v>
      </c>
      <c r="G112" s="108">
        <f t="shared" si="9"/>
        <v>7804.2899999999854</v>
      </c>
    </row>
    <row r="113" spans="1:7" x14ac:dyDescent="0.25">
      <c r="A113" s="107">
        <f t="shared" si="11"/>
        <v>46935</v>
      </c>
      <c r="B113" s="86">
        <v>99</v>
      </c>
      <c r="C113" s="72">
        <f t="shared" si="6"/>
        <v>7804.2899999999854</v>
      </c>
      <c r="D113" s="108">
        <f t="shared" si="7"/>
        <v>27.97</v>
      </c>
      <c r="E113" s="108">
        <f t="shared" si="8"/>
        <v>341.54999999999995</v>
      </c>
      <c r="F113" s="108">
        <f t="shared" si="10"/>
        <v>369.52</v>
      </c>
      <c r="G113" s="108">
        <f t="shared" si="9"/>
        <v>7462.7399999999852</v>
      </c>
    </row>
    <row r="114" spans="1:7" x14ac:dyDescent="0.25">
      <c r="A114" s="107">
        <f t="shared" si="11"/>
        <v>46966</v>
      </c>
      <c r="B114" s="86">
        <v>100</v>
      </c>
      <c r="C114" s="72">
        <f t="shared" si="6"/>
        <v>7462.7399999999852</v>
      </c>
      <c r="D114" s="108">
        <f t="shared" si="7"/>
        <v>26.74</v>
      </c>
      <c r="E114" s="108">
        <f t="shared" si="8"/>
        <v>342.78</v>
      </c>
      <c r="F114" s="108">
        <f t="shared" si="10"/>
        <v>369.52</v>
      </c>
      <c r="G114" s="108">
        <f t="shared" si="9"/>
        <v>7119.9599999999855</v>
      </c>
    </row>
    <row r="115" spans="1:7" x14ac:dyDescent="0.25">
      <c r="A115" s="107">
        <f t="shared" si="11"/>
        <v>46997</v>
      </c>
      <c r="B115" s="86">
        <v>101</v>
      </c>
      <c r="C115" s="72">
        <f t="shared" si="6"/>
        <v>7119.9599999999855</v>
      </c>
      <c r="D115" s="108">
        <f t="shared" si="7"/>
        <v>25.51</v>
      </c>
      <c r="E115" s="108">
        <f t="shared" si="8"/>
        <v>344.01</v>
      </c>
      <c r="F115" s="108">
        <f t="shared" si="10"/>
        <v>369.52</v>
      </c>
      <c r="G115" s="108">
        <f t="shared" si="9"/>
        <v>6775.9499999999853</v>
      </c>
    </row>
    <row r="116" spans="1:7" x14ac:dyDescent="0.25">
      <c r="A116" s="107">
        <f t="shared" si="11"/>
        <v>47027</v>
      </c>
      <c r="B116" s="86">
        <v>102</v>
      </c>
      <c r="C116" s="72">
        <f t="shared" si="6"/>
        <v>6775.9499999999853</v>
      </c>
      <c r="D116" s="108">
        <f t="shared" si="7"/>
        <v>24.28</v>
      </c>
      <c r="E116" s="108">
        <f t="shared" si="8"/>
        <v>345.24</v>
      </c>
      <c r="F116" s="108">
        <f t="shared" si="10"/>
        <v>369.52</v>
      </c>
      <c r="G116" s="108">
        <f t="shared" si="9"/>
        <v>6430.7099999999855</v>
      </c>
    </row>
    <row r="117" spans="1:7" x14ac:dyDescent="0.25">
      <c r="A117" s="107">
        <f t="shared" si="11"/>
        <v>47058</v>
      </c>
      <c r="B117" s="86">
        <v>103</v>
      </c>
      <c r="C117" s="72">
        <f t="shared" si="6"/>
        <v>6430.7099999999855</v>
      </c>
      <c r="D117" s="108">
        <f t="shared" si="7"/>
        <v>23.04</v>
      </c>
      <c r="E117" s="108">
        <f t="shared" si="8"/>
        <v>346.47999999999996</v>
      </c>
      <c r="F117" s="108">
        <f t="shared" si="10"/>
        <v>369.52</v>
      </c>
      <c r="G117" s="108">
        <f t="shared" si="9"/>
        <v>6084.2299999999859</v>
      </c>
    </row>
    <row r="118" spans="1:7" x14ac:dyDescent="0.25">
      <c r="A118" s="107">
        <f t="shared" si="11"/>
        <v>47088</v>
      </c>
      <c r="B118" s="86">
        <v>104</v>
      </c>
      <c r="C118" s="72">
        <f t="shared" si="6"/>
        <v>6084.2299999999859</v>
      </c>
      <c r="D118" s="108">
        <f t="shared" si="7"/>
        <v>21.8</v>
      </c>
      <c r="E118" s="108">
        <f t="shared" si="8"/>
        <v>347.71999999999997</v>
      </c>
      <c r="F118" s="108">
        <f t="shared" si="10"/>
        <v>369.52</v>
      </c>
      <c r="G118" s="108">
        <f t="shared" si="9"/>
        <v>5736.5099999999857</v>
      </c>
    </row>
    <row r="119" spans="1:7" x14ac:dyDescent="0.25">
      <c r="A119" s="107">
        <f t="shared" si="11"/>
        <v>47119</v>
      </c>
      <c r="B119" s="86">
        <v>105</v>
      </c>
      <c r="C119" s="72">
        <f t="shared" si="6"/>
        <v>5736.5099999999857</v>
      </c>
      <c r="D119" s="108">
        <f t="shared" si="7"/>
        <v>20.56</v>
      </c>
      <c r="E119" s="108">
        <f t="shared" si="8"/>
        <v>348.96</v>
      </c>
      <c r="F119" s="108">
        <f t="shared" si="10"/>
        <v>369.52</v>
      </c>
      <c r="G119" s="108">
        <f t="shared" si="9"/>
        <v>5387.5499999999856</v>
      </c>
    </row>
    <row r="120" spans="1:7" x14ac:dyDescent="0.25">
      <c r="A120" s="107">
        <f t="shared" si="11"/>
        <v>47150</v>
      </c>
      <c r="B120" s="86">
        <v>106</v>
      </c>
      <c r="C120" s="72">
        <f t="shared" si="6"/>
        <v>5387.5499999999856</v>
      </c>
      <c r="D120" s="108">
        <f t="shared" si="7"/>
        <v>19.309999999999999</v>
      </c>
      <c r="E120" s="108">
        <f t="shared" si="8"/>
        <v>350.21</v>
      </c>
      <c r="F120" s="108">
        <f t="shared" si="10"/>
        <v>369.52</v>
      </c>
      <c r="G120" s="108">
        <f t="shared" si="9"/>
        <v>5037.3399999999856</v>
      </c>
    </row>
    <row r="121" spans="1:7" x14ac:dyDescent="0.25">
      <c r="A121" s="107">
        <f t="shared" si="11"/>
        <v>47178</v>
      </c>
      <c r="B121" s="86">
        <v>107</v>
      </c>
      <c r="C121" s="72">
        <f t="shared" si="6"/>
        <v>5037.3399999999856</v>
      </c>
      <c r="D121" s="108">
        <f t="shared" si="7"/>
        <v>18.05</v>
      </c>
      <c r="E121" s="108">
        <f t="shared" si="8"/>
        <v>351.46999999999997</v>
      </c>
      <c r="F121" s="108">
        <f t="shared" si="10"/>
        <v>369.52</v>
      </c>
      <c r="G121" s="108">
        <f t="shared" si="9"/>
        <v>4685.8699999999853</v>
      </c>
    </row>
    <row r="122" spans="1:7" x14ac:dyDescent="0.25">
      <c r="A122" s="107">
        <f t="shared" si="11"/>
        <v>47209</v>
      </c>
      <c r="B122" s="86">
        <v>108</v>
      </c>
      <c r="C122" s="72">
        <f t="shared" si="6"/>
        <v>4685.8699999999853</v>
      </c>
      <c r="D122" s="108">
        <f t="shared" si="7"/>
        <v>16.79</v>
      </c>
      <c r="E122" s="108">
        <f t="shared" si="8"/>
        <v>352.72999999999996</v>
      </c>
      <c r="F122" s="108">
        <f t="shared" si="10"/>
        <v>369.52</v>
      </c>
      <c r="G122" s="108">
        <f t="shared" si="9"/>
        <v>4333.1399999999858</v>
      </c>
    </row>
    <row r="123" spans="1:7" x14ac:dyDescent="0.25">
      <c r="A123" s="107">
        <f t="shared" si="11"/>
        <v>47239</v>
      </c>
      <c r="B123" s="86">
        <v>109</v>
      </c>
      <c r="C123" s="72">
        <f t="shared" si="6"/>
        <v>4333.1399999999858</v>
      </c>
      <c r="D123" s="108">
        <f t="shared" si="7"/>
        <v>15.53</v>
      </c>
      <c r="E123" s="108">
        <f t="shared" si="8"/>
        <v>353.99</v>
      </c>
      <c r="F123" s="108">
        <f t="shared" si="10"/>
        <v>369.52</v>
      </c>
      <c r="G123" s="108">
        <f t="shared" si="9"/>
        <v>3979.149999999986</v>
      </c>
    </row>
    <row r="124" spans="1:7" x14ac:dyDescent="0.25">
      <c r="A124" s="107">
        <f t="shared" si="11"/>
        <v>47270</v>
      </c>
      <c r="B124" s="86">
        <v>110</v>
      </c>
      <c r="C124" s="72">
        <f t="shared" si="6"/>
        <v>3979.149999999986</v>
      </c>
      <c r="D124" s="108">
        <f t="shared" si="7"/>
        <v>14.26</v>
      </c>
      <c r="E124" s="108">
        <f t="shared" si="8"/>
        <v>355.26</v>
      </c>
      <c r="F124" s="108">
        <f t="shared" si="10"/>
        <v>369.52</v>
      </c>
      <c r="G124" s="108">
        <f t="shared" si="9"/>
        <v>3623.8899999999858</v>
      </c>
    </row>
    <row r="125" spans="1:7" x14ac:dyDescent="0.25">
      <c r="A125" s="107">
        <f t="shared" si="11"/>
        <v>47300</v>
      </c>
      <c r="B125" s="86">
        <v>111</v>
      </c>
      <c r="C125" s="72">
        <f t="shared" si="6"/>
        <v>3623.8899999999858</v>
      </c>
      <c r="D125" s="108">
        <f t="shared" si="7"/>
        <v>12.99</v>
      </c>
      <c r="E125" s="108">
        <f t="shared" si="8"/>
        <v>356.53</v>
      </c>
      <c r="F125" s="108">
        <f t="shared" si="10"/>
        <v>369.52</v>
      </c>
      <c r="G125" s="108">
        <f t="shared" si="9"/>
        <v>3267.359999999986</v>
      </c>
    </row>
    <row r="126" spans="1:7" x14ac:dyDescent="0.25">
      <c r="A126" s="107">
        <f t="shared" si="11"/>
        <v>47331</v>
      </c>
      <c r="B126" s="86">
        <v>112</v>
      </c>
      <c r="C126" s="72">
        <f t="shared" si="6"/>
        <v>3267.359999999986</v>
      </c>
      <c r="D126" s="108">
        <f t="shared" si="7"/>
        <v>11.71</v>
      </c>
      <c r="E126" s="108">
        <f t="shared" si="8"/>
        <v>357.81</v>
      </c>
      <c r="F126" s="108">
        <f t="shared" si="10"/>
        <v>369.52</v>
      </c>
      <c r="G126" s="108">
        <f t="shared" si="9"/>
        <v>2909.5499999999861</v>
      </c>
    </row>
    <row r="127" spans="1:7" x14ac:dyDescent="0.25">
      <c r="A127" s="107">
        <f t="shared" si="11"/>
        <v>47362</v>
      </c>
      <c r="B127" s="86">
        <v>113</v>
      </c>
      <c r="C127" s="72">
        <f t="shared" si="6"/>
        <v>2909.5499999999861</v>
      </c>
      <c r="D127" s="108">
        <f t="shared" si="7"/>
        <v>10.43</v>
      </c>
      <c r="E127" s="108">
        <f t="shared" si="8"/>
        <v>359.09</v>
      </c>
      <c r="F127" s="108">
        <f t="shared" si="10"/>
        <v>369.52</v>
      </c>
      <c r="G127" s="108">
        <f t="shared" si="9"/>
        <v>2550.4599999999859</v>
      </c>
    </row>
    <row r="128" spans="1:7" x14ac:dyDescent="0.25">
      <c r="A128" s="107">
        <f t="shared" si="11"/>
        <v>47392</v>
      </c>
      <c r="B128" s="86">
        <v>114</v>
      </c>
      <c r="C128" s="72">
        <f t="shared" si="6"/>
        <v>2550.4599999999859</v>
      </c>
      <c r="D128" s="108">
        <f t="shared" si="7"/>
        <v>9.14</v>
      </c>
      <c r="E128" s="108">
        <f t="shared" si="8"/>
        <v>360.38</v>
      </c>
      <c r="F128" s="108">
        <f t="shared" si="10"/>
        <v>369.52</v>
      </c>
      <c r="G128" s="108">
        <f t="shared" si="9"/>
        <v>2190.0799999999858</v>
      </c>
    </row>
    <row r="129" spans="1:7" x14ac:dyDescent="0.25">
      <c r="A129" s="107">
        <f t="shared" si="11"/>
        <v>47423</v>
      </c>
      <c r="B129" s="86">
        <v>115</v>
      </c>
      <c r="C129" s="72">
        <f t="shared" si="6"/>
        <v>2190.0799999999858</v>
      </c>
      <c r="D129" s="108">
        <f t="shared" si="7"/>
        <v>7.85</v>
      </c>
      <c r="E129" s="108">
        <f t="shared" si="8"/>
        <v>361.66999999999996</v>
      </c>
      <c r="F129" s="108">
        <f t="shared" si="10"/>
        <v>369.52</v>
      </c>
      <c r="G129" s="108">
        <f t="shared" si="9"/>
        <v>1828.4099999999858</v>
      </c>
    </row>
    <row r="130" spans="1:7" x14ac:dyDescent="0.25">
      <c r="A130" s="107">
        <f t="shared" si="11"/>
        <v>47453</v>
      </c>
      <c r="B130" s="86">
        <v>116</v>
      </c>
      <c r="C130" s="72">
        <f t="shared" si="6"/>
        <v>1828.4099999999858</v>
      </c>
      <c r="D130" s="108">
        <f t="shared" si="7"/>
        <v>6.55</v>
      </c>
      <c r="E130" s="108">
        <f t="shared" si="8"/>
        <v>362.96999999999997</v>
      </c>
      <c r="F130" s="108">
        <f t="shared" si="10"/>
        <v>369.52</v>
      </c>
      <c r="G130" s="108">
        <f t="shared" si="9"/>
        <v>1465.4399999999857</v>
      </c>
    </row>
    <row r="131" spans="1:7" x14ac:dyDescent="0.25">
      <c r="A131" s="107">
        <f t="shared" si="11"/>
        <v>47484</v>
      </c>
      <c r="B131" s="86">
        <v>117</v>
      </c>
      <c r="C131" s="72">
        <f t="shared" si="6"/>
        <v>1465.4399999999857</v>
      </c>
      <c r="D131" s="108">
        <f t="shared" si="7"/>
        <v>5.25</v>
      </c>
      <c r="E131" s="108">
        <f t="shared" si="8"/>
        <v>364.27</v>
      </c>
      <c r="F131" s="108">
        <f t="shared" si="10"/>
        <v>369.52</v>
      </c>
      <c r="G131" s="108">
        <f t="shared" si="9"/>
        <v>1101.1699999999857</v>
      </c>
    </row>
    <row r="132" spans="1:7" x14ac:dyDescent="0.25">
      <c r="A132" s="107">
        <f t="shared" si="11"/>
        <v>47515</v>
      </c>
      <c r="B132" s="86">
        <v>118</v>
      </c>
      <c r="C132" s="72">
        <f t="shared" si="6"/>
        <v>1101.1699999999857</v>
      </c>
      <c r="D132" s="108">
        <f t="shared" si="7"/>
        <v>3.95</v>
      </c>
      <c r="E132" s="108">
        <f t="shared" si="8"/>
        <v>365.57</v>
      </c>
      <c r="F132" s="108">
        <f t="shared" si="10"/>
        <v>369.52</v>
      </c>
      <c r="G132" s="108">
        <f t="shared" si="9"/>
        <v>735.59999999998581</v>
      </c>
    </row>
    <row r="133" spans="1:7" x14ac:dyDescent="0.25">
      <c r="A133" s="107">
        <f t="shared" si="11"/>
        <v>47543</v>
      </c>
      <c r="B133" s="86">
        <v>119</v>
      </c>
      <c r="C133" s="72">
        <f t="shared" si="6"/>
        <v>735.59999999998581</v>
      </c>
      <c r="D133" s="108">
        <f t="shared" si="7"/>
        <v>2.64</v>
      </c>
      <c r="E133" s="108">
        <f t="shared" si="8"/>
        <v>366.88</v>
      </c>
      <c r="F133" s="108">
        <f t="shared" si="10"/>
        <v>369.52</v>
      </c>
      <c r="G133" s="108">
        <f t="shared" si="9"/>
        <v>368.71999999998582</v>
      </c>
    </row>
    <row r="134" spans="1:7" x14ac:dyDescent="0.25">
      <c r="A134" s="107">
        <f t="shared" si="11"/>
        <v>47574</v>
      </c>
      <c r="B134" s="86">
        <v>120</v>
      </c>
      <c r="C134" s="72">
        <f t="shared" si="6"/>
        <v>368.71999999998582</v>
      </c>
      <c r="D134" s="108">
        <f t="shared" si="7"/>
        <v>1.32</v>
      </c>
      <c r="E134" s="108">
        <f t="shared" si="8"/>
        <v>368.2</v>
      </c>
      <c r="F134" s="108">
        <f t="shared" si="10"/>
        <v>369.52</v>
      </c>
      <c r="G134" s="108">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34"/>
  <sheetViews>
    <sheetView workbookViewId="0"/>
  </sheetViews>
  <sheetFormatPr defaultRowHeight="15" x14ac:dyDescent="0.25"/>
  <cols>
    <col min="1" max="1" width="9.28515625" style="65" customWidth="1"/>
    <col min="2" max="2" width="7.7109375" style="65" customWidth="1"/>
    <col min="3" max="3" width="14.5703125" style="65" customWidth="1"/>
    <col min="4" max="4" width="14.42578125" style="65" customWidth="1"/>
    <col min="5" max="7" width="14.5703125" style="65" customWidth="1"/>
    <col min="8" max="257" width="8.7109375" style="65"/>
    <col min="258" max="258" width="7.7109375" style="65" customWidth="1"/>
    <col min="259" max="259" width="14.5703125" style="65" customWidth="1"/>
    <col min="260" max="260" width="14.42578125" style="65" customWidth="1"/>
    <col min="261" max="263" width="14.5703125" style="65" customWidth="1"/>
    <col min="264" max="513" width="8.7109375" style="65"/>
    <col min="514" max="514" width="7.7109375" style="65" customWidth="1"/>
    <col min="515" max="515" width="14.5703125" style="65" customWidth="1"/>
    <col min="516" max="516" width="14.42578125" style="65" customWidth="1"/>
    <col min="517" max="519" width="14.5703125" style="65" customWidth="1"/>
    <col min="520" max="769" width="8.7109375" style="65"/>
    <col min="770" max="770" width="7.7109375" style="65" customWidth="1"/>
    <col min="771" max="771" width="14.5703125" style="65" customWidth="1"/>
    <col min="772" max="772" width="14.42578125" style="65" customWidth="1"/>
    <col min="773" max="775" width="14.5703125" style="65" customWidth="1"/>
    <col min="776" max="1025" width="8.7109375" style="65"/>
    <col min="1026" max="1026" width="7.7109375" style="65" customWidth="1"/>
    <col min="1027" max="1027" width="14.5703125" style="65" customWidth="1"/>
    <col min="1028" max="1028" width="14.42578125" style="65" customWidth="1"/>
    <col min="1029" max="1031" width="14.5703125" style="65" customWidth="1"/>
    <col min="1032" max="1281" width="8.7109375" style="65"/>
    <col min="1282" max="1282" width="7.7109375" style="65" customWidth="1"/>
    <col min="1283" max="1283" width="14.5703125" style="65" customWidth="1"/>
    <col min="1284" max="1284" width="14.42578125" style="65" customWidth="1"/>
    <col min="1285" max="1287" width="14.5703125" style="65" customWidth="1"/>
    <col min="1288" max="1537" width="8.7109375" style="65"/>
    <col min="1538" max="1538" width="7.7109375" style="65" customWidth="1"/>
    <col min="1539" max="1539" width="14.5703125" style="65" customWidth="1"/>
    <col min="1540" max="1540" width="14.42578125" style="65" customWidth="1"/>
    <col min="1541" max="1543" width="14.5703125" style="65" customWidth="1"/>
    <col min="1544" max="1793" width="8.7109375" style="65"/>
    <col min="1794" max="1794" width="7.7109375" style="65" customWidth="1"/>
    <col min="1795" max="1795" width="14.5703125" style="65" customWidth="1"/>
    <col min="1796" max="1796" width="14.42578125" style="65" customWidth="1"/>
    <col min="1797" max="1799" width="14.5703125" style="65" customWidth="1"/>
    <col min="1800" max="2049" width="8.7109375" style="65"/>
    <col min="2050" max="2050" width="7.7109375" style="65" customWidth="1"/>
    <col min="2051" max="2051" width="14.5703125" style="65" customWidth="1"/>
    <col min="2052" max="2052" width="14.42578125" style="65" customWidth="1"/>
    <col min="2053" max="2055" width="14.5703125" style="65" customWidth="1"/>
    <col min="2056" max="2305" width="8.7109375" style="65"/>
    <col min="2306" max="2306" width="7.7109375" style="65" customWidth="1"/>
    <col min="2307" max="2307" width="14.5703125" style="65" customWidth="1"/>
    <col min="2308" max="2308" width="14.42578125" style="65" customWidth="1"/>
    <col min="2309" max="2311" width="14.5703125" style="65" customWidth="1"/>
    <col min="2312" max="2561" width="8.7109375" style="65"/>
    <col min="2562" max="2562" width="7.7109375" style="65" customWidth="1"/>
    <col min="2563" max="2563" width="14.5703125" style="65" customWidth="1"/>
    <col min="2564" max="2564" width="14.42578125" style="65" customWidth="1"/>
    <col min="2565" max="2567" width="14.5703125" style="65" customWidth="1"/>
    <col min="2568" max="2817" width="8.7109375" style="65"/>
    <col min="2818" max="2818" width="7.7109375" style="65" customWidth="1"/>
    <col min="2819" max="2819" width="14.5703125" style="65" customWidth="1"/>
    <col min="2820" max="2820" width="14.42578125" style="65" customWidth="1"/>
    <col min="2821" max="2823" width="14.5703125" style="65" customWidth="1"/>
    <col min="2824" max="3073" width="8.7109375" style="65"/>
    <col min="3074" max="3074" width="7.7109375" style="65" customWidth="1"/>
    <col min="3075" max="3075" width="14.5703125" style="65" customWidth="1"/>
    <col min="3076" max="3076" width="14.42578125" style="65" customWidth="1"/>
    <col min="3077" max="3079" width="14.5703125" style="65" customWidth="1"/>
    <col min="3080" max="3329" width="8.7109375" style="65"/>
    <col min="3330" max="3330" width="7.7109375" style="65" customWidth="1"/>
    <col min="3331" max="3331" width="14.5703125" style="65" customWidth="1"/>
    <col min="3332" max="3332" width="14.42578125" style="65" customWidth="1"/>
    <col min="3333" max="3335" width="14.5703125" style="65" customWidth="1"/>
    <col min="3336" max="3585" width="8.7109375" style="65"/>
    <col min="3586" max="3586" width="7.7109375" style="65" customWidth="1"/>
    <col min="3587" max="3587" width="14.5703125" style="65" customWidth="1"/>
    <col min="3588" max="3588" width="14.42578125" style="65" customWidth="1"/>
    <col min="3589" max="3591" width="14.5703125" style="65" customWidth="1"/>
    <col min="3592" max="3841" width="8.7109375" style="65"/>
    <col min="3842" max="3842" width="7.7109375" style="65" customWidth="1"/>
    <col min="3843" max="3843" width="14.5703125" style="65" customWidth="1"/>
    <col min="3844" max="3844" width="14.42578125" style="65" customWidth="1"/>
    <col min="3845" max="3847" width="14.5703125" style="65" customWidth="1"/>
    <col min="3848" max="4097" width="8.7109375" style="65"/>
    <col min="4098" max="4098" width="7.7109375" style="65" customWidth="1"/>
    <col min="4099" max="4099" width="14.5703125" style="65" customWidth="1"/>
    <col min="4100" max="4100" width="14.42578125" style="65" customWidth="1"/>
    <col min="4101" max="4103" width="14.5703125" style="65" customWidth="1"/>
    <col min="4104" max="4353" width="8.7109375" style="65"/>
    <col min="4354" max="4354" width="7.7109375" style="65" customWidth="1"/>
    <col min="4355" max="4355" width="14.5703125" style="65" customWidth="1"/>
    <col min="4356" max="4356" width="14.42578125" style="65" customWidth="1"/>
    <col min="4357" max="4359" width="14.5703125" style="65" customWidth="1"/>
    <col min="4360" max="4609" width="8.7109375" style="65"/>
    <col min="4610" max="4610" width="7.7109375" style="65" customWidth="1"/>
    <col min="4611" max="4611" width="14.5703125" style="65" customWidth="1"/>
    <col min="4612" max="4612" width="14.42578125" style="65" customWidth="1"/>
    <col min="4613" max="4615" width="14.5703125" style="65" customWidth="1"/>
    <col min="4616" max="4865" width="8.7109375" style="65"/>
    <col min="4866" max="4866" width="7.7109375" style="65" customWidth="1"/>
    <col min="4867" max="4867" width="14.5703125" style="65" customWidth="1"/>
    <col min="4868" max="4868" width="14.42578125" style="65" customWidth="1"/>
    <col min="4869" max="4871" width="14.5703125" style="65" customWidth="1"/>
    <col min="4872" max="5121" width="8.7109375" style="65"/>
    <col min="5122" max="5122" width="7.7109375" style="65" customWidth="1"/>
    <col min="5123" max="5123" width="14.5703125" style="65" customWidth="1"/>
    <col min="5124" max="5124" width="14.42578125" style="65" customWidth="1"/>
    <col min="5125" max="5127" width="14.5703125" style="65" customWidth="1"/>
    <col min="5128" max="5377" width="8.7109375" style="65"/>
    <col min="5378" max="5378" width="7.7109375" style="65" customWidth="1"/>
    <col min="5379" max="5379" width="14.5703125" style="65" customWidth="1"/>
    <col min="5380" max="5380" width="14.42578125" style="65" customWidth="1"/>
    <col min="5381" max="5383" width="14.5703125" style="65" customWidth="1"/>
    <col min="5384" max="5633" width="8.7109375" style="65"/>
    <col min="5634" max="5634" width="7.7109375" style="65" customWidth="1"/>
    <col min="5635" max="5635" width="14.5703125" style="65" customWidth="1"/>
    <col min="5636" max="5636" width="14.42578125" style="65" customWidth="1"/>
    <col min="5637" max="5639" width="14.5703125" style="65" customWidth="1"/>
    <col min="5640" max="5889" width="8.7109375" style="65"/>
    <col min="5890" max="5890" width="7.7109375" style="65" customWidth="1"/>
    <col min="5891" max="5891" width="14.5703125" style="65" customWidth="1"/>
    <col min="5892" max="5892" width="14.42578125" style="65" customWidth="1"/>
    <col min="5893" max="5895" width="14.5703125" style="65" customWidth="1"/>
    <col min="5896" max="6145" width="8.7109375" style="65"/>
    <col min="6146" max="6146" width="7.7109375" style="65" customWidth="1"/>
    <col min="6147" max="6147" width="14.5703125" style="65" customWidth="1"/>
    <col min="6148" max="6148" width="14.42578125" style="65" customWidth="1"/>
    <col min="6149" max="6151" width="14.5703125" style="65" customWidth="1"/>
    <col min="6152" max="6401" width="8.7109375" style="65"/>
    <col min="6402" max="6402" width="7.7109375" style="65" customWidth="1"/>
    <col min="6403" max="6403" width="14.5703125" style="65" customWidth="1"/>
    <col min="6404" max="6404" width="14.42578125" style="65" customWidth="1"/>
    <col min="6405" max="6407" width="14.5703125" style="65" customWidth="1"/>
    <col min="6408" max="6657" width="8.7109375" style="65"/>
    <col min="6658" max="6658" width="7.7109375" style="65" customWidth="1"/>
    <col min="6659" max="6659" width="14.5703125" style="65" customWidth="1"/>
    <col min="6660" max="6660" width="14.42578125" style="65" customWidth="1"/>
    <col min="6661" max="6663" width="14.5703125" style="65" customWidth="1"/>
    <col min="6664" max="6913" width="8.7109375" style="65"/>
    <col min="6914" max="6914" width="7.7109375" style="65" customWidth="1"/>
    <col min="6915" max="6915" width="14.5703125" style="65" customWidth="1"/>
    <col min="6916" max="6916" width="14.42578125" style="65" customWidth="1"/>
    <col min="6917" max="6919" width="14.5703125" style="65" customWidth="1"/>
    <col min="6920" max="7169" width="8.7109375" style="65"/>
    <col min="7170" max="7170" width="7.7109375" style="65" customWidth="1"/>
    <col min="7171" max="7171" width="14.5703125" style="65" customWidth="1"/>
    <col min="7172" max="7172" width="14.42578125" style="65" customWidth="1"/>
    <col min="7173" max="7175" width="14.5703125" style="65" customWidth="1"/>
    <col min="7176" max="7425" width="8.7109375" style="65"/>
    <col min="7426" max="7426" width="7.7109375" style="65" customWidth="1"/>
    <col min="7427" max="7427" width="14.5703125" style="65" customWidth="1"/>
    <col min="7428" max="7428" width="14.42578125" style="65" customWidth="1"/>
    <col min="7429" max="7431" width="14.5703125" style="65" customWidth="1"/>
    <col min="7432" max="7681" width="8.7109375" style="65"/>
    <col min="7682" max="7682" width="7.7109375" style="65" customWidth="1"/>
    <col min="7683" max="7683" width="14.5703125" style="65" customWidth="1"/>
    <col min="7684" max="7684" width="14.42578125" style="65" customWidth="1"/>
    <col min="7685" max="7687" width="14.5703125" style="65" customWidth="1"/>
    <col min="7688" max="7937" width="8.7109375" style="65"/>
    <col min="7938" max="7938" width="7.7109375" style="65" customWidth="1"/>
    <col min="7939" max="7939" width="14.5703125" style="65" customWidth="1"/>
    <col min="7940" max="7940" width="14.42578125" style="65" customWidth="1"/>
    <col min="7941" max="7943" width="14.5703125" style="65" customWidth="1"/>
    <col min="7944" max="8193" width="8.7109375" style="65"/>
    <col min="8194" max="8194" width="7.7109375" style="65" customWidth="1"/>
    <col min="8195" max="8195" width="14.5703125" style="65" customWidth="1"/>
    <col min="8196" max="8196" width="14.42578125" style="65" customWidth="1"/>
    <col min="8197" max="8199" width="14.5703125" style="65" customWidth="1"/>
    <col min="8200" max="8449" width="8.7109375" style="65"/>
    <col min="8450" max="8450" width="7.7109375" style="65" customWidth="1"/>
    <col min="8451" max="8451" width="14.5703125" style="65" customWidth="1"/>
    <col min="8452" max="8452" width="14.42578125" style="65" customWidth="1"/>
    <col min="8453" max="8455" width="14.5703125" style="65" customWidth="1"/>
    <col min="8456" max="8705" width="8.7109375" style="65"/>
    <col min="8706" max="8706" width="7.7109375" style="65" customWidth="1"/>
    <col min="8707" max="8707" width="14.5703125" style="65" customWidth="1"/>
    <col min="8708" max="8708" width="14.42578125" style="65" customWidth="1"/>
    <col min="8709" max="8711" width="14.5703125" style="65" customWidth="1"/>
    <col min="8712" max="8961" width="8.7109375" style="65"/>
    <col min="8962" max="8962" width="7.7109375" style="65" customWidth="1"/>
    <col min="8963" max="8963" width="14.5703125" style="65" customWidth="1"/>
    <col min="8964" max="8964" width="14.42578125" style="65" customWidth="1"/>
    <col min="8965" max="8967" width="14.5703125" style="65" customWidth="1"/>
    <col min="8968" max="9217" width="8.7109375" style="65"/>
    <col min="9218" max="9218" width="7.7109375" style="65" customWidth="1"/>
    <col min="9219" max="9219" width="14.5703125" style="65" customWidth="1"/>
    <col min="9220" max="9220" width="14.42578125" style="65" customWidth="1"/>
    <col min="9221" max="9223" width="14.5703125" style="65" customWidth="1"/>
    <col min="9224" max="9473" width="8.7109375" style="65"/>
    <col min="9474" max="9474" width="7.7109375" style="65" customWidth="1"/>
    <col min="9475" max="9475" width="14.5703125" style="65" customWidth="1"/>
    <col min="9476" max="9476" width="14.42578125" style="65" customWidth="1"/>
    <col min="9477" max="9479" width="14.5703125" style="65" customWidth="1"/>
    <col min="9480" max="9729" width="8.7109375" style="65"/>
    <col min="9730" max="9730" width="7.7109375" style="65" customWidth="1"/>
    <col min="9731" max="9731" width="14.5703125" style="65" customWidth="1"/>
    <col min="9732" max="9732" width="14.42578125" style="65" customWidth="1"/>
    <col min="9733" max="9735" width="14.5703125" style="65" customWidth="1"/>
    <col min="9736" max="9985" width="8.7109375" style="65"/>
    <col min="9986" max="9986" width="7.7109375" style="65" customWidth="1"/>
    <col min="9987" max="9987" width="14.5703125" style="65" customWidth="1"/>
    <col min="9988" max="9988" width="14.42578125" style="65" customWidth="1"/>
    <col min="9989" max="9991" width="14.5703125" style="65" customWidth="1"/>
    <col min="9992" max="10241" width="8.7109375" style="65"/>
    <col min="10242" max="10242" width="7.7109375" style="65" customWidth="1"/>
    <col min="10243" max="10243" width="14.5703125" style="65" customWidth="1"/>
    <col min="10244" max="10244" width="14.42578125" style="65" customWidth="1"/>
    <col min="10245" max="10247" width="14.5703125" style="65" customWidth="1"/>
    <col min="10248" max="10497" width="8.7109375" style="65"/>
    <col min="10498" max="10498" width="7.7109375" style="65" customWidth="1"/>
    <col min="10499" max="10499" width="14.5703125" style="65" customWidth="1"/>
    <col min="10500" max="10500" width="14.42578125" style="65" customWidth="1"/>
    <col min="10501" max="10503" width="14.5703125" style="65" customWidth="1"/>
    <col min="10504" max="10753" width="8.7109375" style="65"/>
    <col min="10754" max="10754" width="7.7109375" style="65" customWidth="1"/>
    <col min="10755" max="10755" width="14.5703125" style="65" customWidth="1"/>
    <col min="10756" max="10756" width="14.42578125" style="65" customWidth="1"/>
    <col min="10757" max="10759" width="14.5703125" style="65" customWidth="1"/>
    <col min="10760" max="11009" width="8.7109375" style="65"/>
    <col min="11010" max="11010" width="7.7109375" style="65" customWidth="1"/>
    <col min="11011" max="11011" width="14.5703125" style="65" customWidth="1"/>
    <col min="11012" max="11012" width="14.42578125" style="65" customWidth="1"/>
    <col min="11013" max="11015" width="14.5703125" style="65" customWidth="1"/>
    <col min="11016" max="11265" width="8.7109375" style="65"/>
    <col min="11266" max="11266" width="7.7109375" style="65" customWidth="1"/>
    <col min="11267" max="11267" width="14.5703125" style="65" customWidth="1"/>
    <col min="11268" max="11268" width="14.42578125" style="65" customWidth="1"/>
    <col min="11269" max="11271" width="14.5703125" style="65" customWidth="1"/>
    <col min="11272" max="11521" width="8.7109375" style="65"/>
    <col min="11522" max="11522" width="7.7109375" style="65" customWidth="1"/>
    <col min="11523" max="11523" width="14.5703125" style="65" customWidth="1"/>
    <col min="11524" max="11524" width="14.42578125" style="65" customWidth="1"/>
    <col min="11525" max="11527" width="14.5703125" style="65" customWidth="1"/>
    <col min="11528" max="11777" width="8.7109375" style="65"/>
    <col min="11778" max="11778" width="7.7109375" style="65" customWidth="1"/>
    <col min="11779" max="11779" width="14.5703125" style="65" customWidth="1"/>
    <col min="11780" max="11780" width="14.42578125" style="65" customWidth="1"/>
    <col min="11781" max="11783" width="14.5703125" style="65" customWidth="1"/>
    <col min="11784" max="12033" width="8.7109375" style="65"/>
    <col min="12034" max="12034" width="7.7109375" style="65" customWidth="1"/>
    <col min="12035" max="12035" width="14.5703125" style="65" customWidth="1"/>
    <col min="12036" max="12036" width="14.42578125" style="65" customWidth="1"/>
    <col min="12037" max="12039" width="14.5703125" style="65" customWidth="1"/>
    <col min="12040" max="12289" width="8.7109375" style="65"/>
    <col min="12290" max="12290" width="7.7109375" style="65" customWidth="1"/>
    <col min="12291" max="12291" width="14.5703125" style="65" customWidth="1"/>
    <col min="12292" max="12292" width="14.42578125" style="65" customWidth="1"/>
    <col min="12293" max="12295" width="14.5703125" style="65" customWidth="1"/>
    <col min="12296" max="12545" width="8.7109375" style="65"/>
    <col min="12546" max="12546" width="7.7109375" style="65" customWidth="1"/>
    <col min="12547" max="12547" width="14.5703125" style="65" customWidth="1"/>
    <col min="12548" max="12548" width="14.42578125" style="65" customWidth="1"/>
    <col min="12549" max="12551" width="14.5703125" style="65" customWidth="1"/>
    <col min="12552" max="12801" width="8.7109375" style="65"/>
    <col min="12802" max="12802" width="7.7109375" style="65" customWidth="1"/>
    <col min="12803" max="12803" width="14.5703125" style="65" customWidth="1"/>
    <col min="12804" max="12804" width="14.42578125" style="65" customWidth="1"/>
    <col min="12805" max="12807" width="14.5703125" style="65" customWidth="1"/>
    <col min="12808" max="13057" width="8.7109375" style="65"/>
    <col min="13058" max="13058" width="7.7109375" style="65" customWidth="1"/>
    <col min="13059" max="13059" width="14.5703125" style="65" customWidth="1"/>
    <col min="13060" max="13060" width="14.42578125" style="65" customWidth="1"/>
    <col min="13061" max="13063" width="14.5703125" style="65" customWidth="1"/>
    <col min="13064" max="13313" width="8.7109375" style="65"/>
    <col min="13314" max="13314" width="7.7109375" style="65" customWidth="1"/>
    <col min="13315" max="13315" width="14.5703125" style="65" customWidth="1"/>
    <col min="13316" max="13316" width="14.42578125" style="65" customWidth="1"/>
    <col min="13317" max="13319" width="14.5703125" style="65" customWidth="1"/>
    <col min="13320" max="13569" width="8.7109375" style="65"/>
    <col min="13570" max="13570" width="7.7109375" style="65" customWidth="1"/>
    <col min="13571" max="13571" width="14.5703125" style="65" customWidth="1"/>
    <col min="13572" max="13572" width="14.42578125" style="65" customWidth="1"/>
    <col min="13573" max="13575" width="14.5703125" style="65" customWidth="1"/>
    <col min="13576" max="13825" width="8.7109375" style="65"/>
    <col min="13826" max="13826" width="7.7109375" style="65" customWidth="1"/>
    <col min="13827" max="13827" width="14.5703125" style="65" customWidth="1"/>
    <col min="13828" max="13828" width="14.42578125" style="65" customWidth="1"/>
    <col min="13829" max="13831" width="14.5703125" style="65" customWidth="1"/>
    <col min="13832" max="14081" width="8.7109375" style="65"/>
    <col min="14082" max="14082" width="7.7109375" style="65" customWidth="1"/>
    <col min="14083" max="14083" width="14.5703125" style="65" customWidth="1"/>
    <col min="14084" max="14084" width="14.42578125" style="65" customWidth="1"/>
    <col min="14085" max="14087" width="14.5703125" style="65" customWidth="1"/>
    <col min="14088" max="14337" width="8.7109375" style="65"/>
    <col min="14338" max="14338" width="7.7109375" style="65" customWidth="1"/>
    <col min="14339" max="14339" width="14.5703125" style="65" customWidth="1"/>
    <col min="14340" max="14340" width="14.42578125" style="65" customWidth="1"/>
    <col min="14341" max="14343" width="14.5703125" style="65" customWidth="1"/>
    <col min="14344" max="14593" width="8.7109375" style="65"/>
    <col min="14594" max="14594" width="7.7109375" style="65" customWidth="1"/>
    <col min="14595" max="14595" width="14.5703125" style="65" customWidth="1"/>
    <col min="14596" max="14596" width="14.42578125" style="65" customWidth="1"/>
    <col min="14597" max="14599" width="14.5703125" style="65" customWidth="1"/>
    <col min="14600" max="14849" width="8.7109375" style="65"/>
    <col min="14850" max="14850" width="7.7109375" style="65" customWidth="1"/>
    <col min="14851" max="14851" width="14.5703125" style="65" customWidth="1"/>
    <col min="14852" max="14852" width="14.42578125" style="65" customWidth="1"/>
    <col min="14853" max="14855" width="14.5703125" style="65" customWidth="1"/>
    <col min="14856" max="15105" width="8.7109375" style="65"/>
    <col min="15106" max="15106" width="7.7109375" style="65" customWidth="1"/>
    <col min="15107" max="15107" width="14.5703125" style="65" customWidth="1"/>
    <col min="15108" max="15108" width="14.42578125" style="65" customWidth="1"/>
    <col min="15109" max="15111" width="14.5703125" style="65" customWidth="1"/>
    <col min="15112" max="15361" width="8.7109375" style="65"/>
    <col min="15362" max="15362" width="7.7109375" style="65" customWidth="1"/>
    <col min="15363" max="15363" width="14.5703125" style="65" customWidth="1"/>
    <col min="15364" max="15364" width="14.42578125" style="65" customWidth="1"/>
    <col min="15365" max="15367" width="14.5703125" style="65" customWidth="1"/>
    <col min="15368" max="15617" width="8.7109375" style="65"/>
    <col min="15618" max="15618" width="7.7109375" style="65" customWidth="1"/>
    <col min="15619" max="15619" width="14.5703125" style="65" customWidth="1"/>
    <col min="15620" max="15620" width="14.42578125" style="65" customWidth="1"/>
    <col min="15621" max="15623" width="14.5703125" style="65" customWidth="1"/>
    <col min="15624" max="15873" width="8.7109375" style="65"/>
    <col min="15874" max="15874" width="7.7109375" style="65" customWidth="1"/>
    <col min="15875" max="15875" width="14.5703125" style="65" customWidth="1"/>
    <col min="15876" max="15876" width="14.42578125" style="65" customWidth="1"/>
    <col min="15877" max="15879" width="14.5703125" style="65" customWidth="1"/>
    <col min="15880" max="16129" width="8.7109375" style="65"/>
    <col min="16130" max="16130" width="7.7109375" style="65" customWidth="1"/>
    <col min="16131" max="16131" width="14.5703125" style="65" customWidth="1"/>
    <col min="16132" max="16132" width="14.42578125" style="65" customWidth="1"/>
    <col min="16133" max="16135" width="14.5703125" style="65" customWidth="1"/>
    <col min="16136" max="16384" width="8.7109375" style="65"/>
  </cols>
  <sheetData>
    <row r="1" spans="1:13" x14ac:dyDescent="0.25">
      <c r="A1" s="63"/>
      <c r="B1" s="63"/>
      <c r="C1" s="63"/>
      <c r="D1" s="63"/>
      <c r="E1" s="63"/>
      <c r="F1" s="63"/>
      <c r="G1" s="124"/>
    </row>
    <row r="2" spans="1:13" x14ac:dyDescent="0.25">
      <c r="A2" s="63"/>
      <c r="B2" s="63"/>
      <c r="C2" s="63"/>
      <c r="D2" s="63"/>
      <c r="E2" s="63"/>
      <c r="F2" s="66"/>
      <c r="G2" s="125"/>
    </row>
    <row r="3" spans="1:13" x14ac:dyDescent="0.25">
      <c r="A3" s="63"/>
      <c r="B3" s="63"/>
      <c r="C3" s="63"/>
      <c r="D3" s="63"/>
      <c r="E3" s="63"/>
      <c r="F3" s="66"/>
      <c r="G3" s="67"/>
    </row>
    <row r="4" spans="1:13" ht="21" x14ac:dyDescent="0.35">
      <c r="A4" s="63"/>
      <c r="B4" s="70" t="s">
        <v>63</v>
      </c>
      <c r="C4" s="63"/>
      <c r="D4" s="63"/>
      <c r="E4" s="71"/>
      <c r="F4" s="72"/>
      <c r="G4" s="70"/>
      <c r="K4" s="76"/>
      <c r="L4" s="77"/>
    </row>
    <row r="5" spans="1:13" x14ac:dyDescent="0.25">
      <c r="A5" s="63"/>
      <c r="B5" s="63"/>
      <c r="C5" s="63"/>
      <c r="D5" s="63"/>
      <c r="E5" s="63"/>
      <c r="F5" s="72"/>
      <c r="G5" s="63"/>
      <c r="K5" s="78"/>
      <c r="L5" s="77"/>
    </row>
    <row r="6" spans="1:13" x14ac:dyDescent="0.25">
      <c r="A6" s="63"/>
      <c r="B6" s="79" t="s">
        <v>36</v>
      </c>
      <c r="C6" s="80"/>
      <c r="D6" s="81"/>
      <c r="E6" s="126">
        <v>44562</v>
      </c>
      <c r="F6" s="83"/>
      <c r="G6" s="63"/>
      <c r="K6" s="84"/>
      <c r="L6" s="84"/>
    </row>
    <row r="7" spans="1:13" x14ac:dyDescent="0.25">
      <c r="A7" s="63"/>
      <c r="B7" s="85" t="s">
        <v>38</v>
      </c>
      <c r="C7" s="86"/>
      <c r="E7" s="104">
        <v>60</v>
      </c>
      <c r="F7" s="88" t="s">
        <v>28</v>
      </c>
      <c r="G7" s="63"/>
      <c r="K7" s="89"/>
      <c r="L7" s="89"/>
    </row>
    <row r="8" spans="1:13" x14ac:dyDescent="0.25">
      <c r="A8" s="63"/>
      <c r="B8" s="85" t="s">
        <v>44</v>
      </c>
      <c r="C8" s="86"/>
      <c r="D8" s="90">
        <f>E6-1</f>
        <v>44561</v>
      </c>
      <c r="E8" s="91">
        <v>25524.015399999997</v>
      </c>
      <c r="F8" s="88" t="s">
        <v>41</v>
      </c>
      <c r="G8" s="63"/>
      <c r="K8" s="89"/>
      <c r="L8" s="89"/>
    </row>
    <row r="9" spans="1:13" x14ac:dyDescent="0.25">
      <c r="A9" s="63"/>
      <c r="B9" s="85" t="s">
        <v>45</v>
      </c>
      <c r="C9" s="86"/>
      <c r="D9" s="90">
        <f>EDATE(D8,E7)</f>
        <v>46387</v>
      </c>
      <c r="E9" s="91">
        <v>0</v>
      </c>
      <c r="F9" s="88" t="s">
        <v>41</v>
      </c>
      <c r="G9" s="97"/>
      <c r="K9" s="89"/>
      <c r="L9" s="89"/>
    </row>
    <row r="10" spans="1:13" x14ac:dyDescent="0.25">
      <c r="A10" s="63"/>
      <c r="B10" s="85" t="s">
        <v>43</v>
      </c>
      <c r="C10" s="86"/>
      <c r="E10" s="95">
        <v>1</v>
      </c>
      <c r="F10" s="88"/>
      <c r="G10" s="63"/>
      <c r="K10" s="94"/>
      <c r="L10" s="94"/>
    </row>
    <row r="11" spans="1:13" x14ac:dyDescent="0.25">
      <c r="A11" s="63"/>
      <c r="B11" s="99" t="s">
        <v>64</v>
      </c>
      <c r="C11" s="100"/>
      <c r="D11" s="101"/>
      <c r="E11" s="119">
        <v>0.03</v>
      </c>
      <c r="F11" s="102"/>
      <c r="G11" s="103"/>
      <c r="K11" s="89"/>
      <c r="L11" s="89"/>
      <c r="M11" s="94"/>
    </row>
    <row r="12" spans="1:13" x14ac:dyDescent="0.25">
      <c r="A12" s="63"/>
      <c r="B12" s="104"/>
      <c r="C12" s="86"/>
      <c r="E12" s="105"/>
      <c r="F12" s="104"/>
      <c r="G12" s="103"/>
      <c r="K12" s="89"/>
      <c r="L12" s="89"/>
      <c r="M12" s="94"/>
    </row>
    <row r="13" spans="1:13" x14ac:dyDescent="0.25">
      <c r="K13" s="89"/>
      <c r="L13" s="89"/>
      <c r="M13" s="94"/>
    </row>
    <row r="14" spans="1:13" ht="15.75" thickBot="1" x14ac:dyDescent="0.3">
      <c r="A14" s="106" t="s">
        <v>46</v>
      </c>
      <c r="B14" s="106" t="s">
        <v>47</v>
      </c>
      <c r="C14" s="106" t="s">
        <v>48</v>
      </c>
      <c r="D14" s="106" t="s">
        <v>49</v>
      </c>
      <c r="E14" s="106" t="s">
        <v>50</v>
      </c>
      <c r="F14" s="106" t="s">
        <v>51</v>
      </c>
      <c r="G14" s="106" t="s">
        <v>52</v>
      </c>
      <c r="K14" s="89"/>
      <c r="L14" s="89"/>
      <c r="M14" s="94"/>
    </row>
    <row r="15" spans="1:13" x14ac:dyDescent="0.25">
      <c r="A15" s="107">
        <f>E6</f>
        <v>44562</v>
      </c>
      <c r="B15" s="86">
        <v>1</v>
      </c>
      <c r="C15" s="72">
        <f>E8</f>
        <v>25524.015399999997</v>
      </c>
      <c r="D15" s="108">
        <f>ROUND(C15*$E$11/12,2)</f>
        <v>63.81</v>
      </c>
      <c r="E15" s="108">
        <f>PPMT($E$11/12,B15,$E$7,-$E$8,$E$9,0)</f>
        <v>394.82309872738375</v>
      </c>
      <c r="F15" s="108">
        <f>ROUND(PMT($E$11/12,E7,-E8,E9),2)</f>
        <v>458.63</v>
      </c>
      <c r="G15" s="108">
        <f>C15-E15</f>
        <v>25129.192301272611</v>
      </c>
      <c r="K15" s="89"/>
      <c r="L15" s="89"/>
      <c r="M15" s="94"/>
    </row>
    <row r="16" spans="1:13" x14ac:dyDescent="0.25">
      <c r="A16" s="107">
        <f>EDATE(A15,1)</f>
        <v>44593</v>
      </c>
      <c r="B16" s="86">
        <v>2</v>
      </c>
      <c r="C16" s="72">
        <f>G15</f>
        <v>25129.192301272611</v>
      </c>
      <c r="D16" s="108">
        <f t="shared" ref="D16:D74" si="0">ROUND(C16*$E$11/12,2)</f>
        <v>62.82</v>
      </c>
      <c r="E16" s="108">
        <f t="shared" ref="E16:E74" si="1">PPMT($E$11/12,B16,$E$7,-$E$8,$E$9,0)</f>
        <v>395.81015647420219</v>
      </c>
      <c r="F16" s="108">
        <f>F15</f>
        <v>458.63</v>
      </c>
      <c r="G16" s="108">
        <f t="shared" ref="G16:G74" si="2">C16-E16</f>
        <v>24733.382144798408</v>
      </c>
      <c r="K16" s="89"/>
      <c r="L16" s="89"/>
      <c r="M16" s="94"/>
    </row>
    <row r="17" spans="1:13" x14ac:dyDescent="0.25">
      <c r="A17" s="107">
        <f>EDATE(A16,1)</f>
        <v>44621</v>
      </c>
      <c r="B17" s="86">
        <v>3</v>
      </c>
      <c r="C17" s="72">
        <f>G16</f>
        <v>24733.382144798408</v>
      </c>
      <c r="D17" s="108">
        <f t="shared" si="0"/>
        <v>61.83</v>
      </c>
      <c r="E17" s="108">
        <f t="shared" si="1"/>
        <v>396.7996818653877</v>
      </c>
      <c r="F17" s="108">
        <f t="shared" ref="F17:F74" si="3">F16</f>
        <v>458.63</v>
      </c>
      <c r="G17" s="108">
        <f t="shared" si="2"/>
        <v>24336.58246293302</v>
      </c>
      <c r="K17" s="89"/>
      <c r="L17" s="89"/>
      <c r="M17" s="94"/>
    </row>
    <row r="18" spans="1:13" x14ac:dyDescent="0.25">
      <c r="A18" s="107">
        <f t="shared" ref="A18:A74" si="4">EDATE(A17,1)</f>
        <v>44652</v>
      </c>
      <c r="B18" s="86">
        <v>4</v>
      </c>
      <c r="C18" s="72">
        <f t="shared" ref="C18:C74" si="5">G17</f>
        <v>24336.58246293302</v>
      </c>
      <c r="D18" s="108">
        <f t="shared" si="0"/>
        <v>60.84</v>
      </c>
      <c r="E18" s="108">
        <f t="shared" si="1"/>
        <v>397.79168107005114</v>
      </c>
      <c r="F18" s="108">
        <f t="shared" si="3"/>
        <v>458.63</v>
      </c>
      <c r="G18" s="108">
        <f t="shared" si="2"/>
        <v>23938.790781862968</v>
      </c>
      <c r="K18" s="89"/>
      <c r="L18" s="89"/>
      <c r="M18" s="94"/>
    </row>
    <row r="19" spans="1:13" x14ac:dyDescent="0.25">
      <c r="A19" s="107">
        <f t="shared" si="4"/>
        <v>44682</v>
      </c>
      <c r="B19" s="86">
        <v>5</v>
      </c>
      <c r="C19" s="72">
        <f t="shared" si="5"/>
        <v>23938.790781862968</v>
      </c>
      <c r="D19" s="108">
        <f t="shared" si="0"/>
        <v>59.85</v>
      </c>
      <c r="E19" s="108">
        <f t="shared" si="1"/>
        <v>398.78616027272625</v>
      </c>
      <c r="F19" s="108">
        <f t="shared" si="3"/>
        <v>458.63</v>
      </c>
      <c r="G19" s="108">
        <f t="shared" si="2"/>
        <v>23540.00462159024</v>
      </c>
      <c r="K19" s="89"/>
      <c r="L19" s="89"/>
      <c r="M19" s="94"/>
    </row>
    <row r="20" spans="1:13" x14ac:dyDescent="0.25">
      <c r="A20" s="107">
        <f t="shared" si="4"/>
        <v>44713</v>
      </c>
      <c r="B20" s="86">
        <v>6</v>
      </c>
      <c r="C20" s="72">
        <f t="shared" si="5"/>
        <v>23540.00462159024</v>
      </c>
      <c r="D20" s="108">
        <f t="shared" si="0"/>
        <v>58.85</v>
      </c>
      <c r="E20" s="108">
        <f t="shared" si="1"/>
        <v>399.78312567340805</v>
      </c>
      <c r="F20" s="108">
        <f t="shared" si="3"/>
        <v>458.63</v>
      </c>
      <c r="G20" s="108">
        <f t="shared" si="2"/>
        <v>23140.22149591683</v>
      </c>
      <c r="K20" s="89"/>
      <c r="L20" s="89"/>
      <c r="M20" s="94"/>
    </row>
    <row r="21" spans="1:13" x14ac:dyDescent="0.25">
      <c r="A21" s="107">
        <f t="shared" si="4"/>
        <v>44743</v>
      </c>
      <c r="B21" s="86">
        <v>7</v>
      </c>
      <c r="C21" s="72">
        <f t="shared" si="5"/>
        <v>23140.22149591683</v>
      </c>
      <c r="D21" s="108">
        <f t="shared" si="0"/>
        <v>57.85</v>
      </c>
      <c r="E21" s="108">
        <f t="shared" si="1"/>
        <v>400.78258348759164</v>
      </c>
      <c r="F21" s="108">
        <f t="shared" si="3"/>
        <v>458.63</v>
      </c>
      <c r="G21" s="108">
        <f t="shared" si="2"/>
        <v>22739.438912429239</v>
      </c>
      <c r="K21" s="89"/>
      <c r="L21" s="89"/>
      <c r="M21" s="94"/>
    </row>
    <row r="22" spans="1:13" x14ac:dyDescent="0.25">
      <c r="A22" s="107">
        <f>EDATE(A21,1)</f>
        <v>44774</v>
      </c>
      <c r="B22" s="86">
        <v>8</v>
      </c>
      <c r="C22" s="72">
        <f t="shared" si="5"/>
        <v>22739.438912429239</v>
      </c>
      <c r="D22" s="108">
        <f t="shared" si="0"/>
        <v>56.85</v>
      </c>
      <c r="E22" s="108">
        <f t="shared" si="1"/>
        <v>401.78453994631064</v>
      </c>
      <c r="F22" s="108">
        <f t="shared" si="3"/>
        <v>458.63</v>
      </c>
      <c r="G22" s="108">
        <f t="shared" si="2"/>
        <v>22337.654372482928</v>
      </c>
      <c r="K22" s="89"/>
      <c r="L22" s="89"/>
      <c r="M22" s="94"/>
    </row>
    <row r="23" spans="1:13" x14ac:dyDescent="0.25">
      <c r="A23" s="107">
        <f t="shared" si="4"/>
        <v>44805</v>
      </c>
      <c r="B23" s="86">
        <v>9</v>
      </c>
      <c r="C23" s="72">
        <f t="shared" si="5"/>
        <v>22337.654372482928</v>
      </c>
      <c r="D23" s="108">
        <f t="shared" si="0"/>
        <v>55.84</v>
      </c>
      <c r="E23" s="108">
        <f t="shared" si="1"/>
        <v>402.78900129617637</v>
      </c>
      <c r="F23" s="108">
        <f t="shared" si="3"/>
        <v>458.63</v>
      </c>
      <c r="G23" s="108">
        <f t="shared" si="2"/>
        <v>21934.865371186752</v>
      </c>
      <c r="K23" s="89"/>
      <c r="L23" s="89"/>
      <c r="M23" s="94"/>
    </row>
    <row r="24" spans="1:13" x14ac:dyDescent="0.25">
      <c r="A24" s="107">
        <f t="shared" si="4"/>
        <v>44835</v>
      </c>
      <c r="B24" s="86">
        <v>10</v>
      </c>
      <c r="C24" s="72">
        <f t="shared" si="5"/>
        <v>21934.865371186752</v>
      </c>
      <c r="D24" s="108">
        <f t="shared" si="0"/>
        <v>54.84</v>
      </c>
      <c r="E24" s="108">
        <f t="shared" si="1"/>
        <v>403.79597379941686</v>
      </c>
      <c r="F24" s="108">
        <f t="shared" si="3"/>
        <v>458.63</v>
      </c>
      <c r="G24" s="108">
        <f t="shared" si="2"/>
        <v>21531.069397387335</v>
      </c>
      <c r="K24" s="89"/>
      <c r="L24" s="89"/>
      <c r="M24" s="94"/>
    </row>
    <row r="25" spans="1:13" x14ac:dyDescent="0.25">
      <c r="A25" s="107">
        <f t="shared" si="4"/>
        <v>44866</v>
      </c>
      <c r="B25" s="86">
        <v>11</v>
      </c>
      <c r="C25" s="72">
        <f t="shared" si="5"/>
        <v>21531.069397387335</v>
      </c>
      <c r="D25" s="108">
        <f t="shared" si="0"/>
        <v>53.83</v>
      </c>
      <c r="E25" s="108">
        <f t="shared" si="1"/>
        <v>404.8054637339153</v>
      </c>
      <c r="F25" s="108">
        <f t="shared" si="3"/>
        <v>458.63</v>
      </c>
      <c r="G25" s="108">
        <f t="shared" si="2"/>
        <v>21126.263933653419</v>
      </c>
    </row>
    <row r="26" spans="1:13" x14ac:dyDescent="0.25">
      <c r="A26" s="107">
        <f t="shared" si="4"/>
        <v>44896</v>
      </c>
      <c r="B26" s="86">
        <v>12</v>
      </c>
      <c r="C26" s="72">
        <f t="shared" si="5"/>
        <v>21126.263933653419</v>
      </c>
      <c r="D26" s="108">
        <f t="shared" si="0"/>
        <v>52.82</v>
      </c>
      <c r="E26" s="108">
        <f t="shared" si="1"/>
        <v>405.8174773932501</v>
      </c>
      <c r="F26" s="108">
        <f t="shared" si="3"/>
        <v>458.63</v>
      </c>
      <c r="G26" s="108">
        <f t="shared" si="2"/>
        <v>20720.446456260168</v>
      </c>
    </row>
    <row r="27" spans="1:13" x14ac:dyDescent="0.25">
      <c r="A27" s="107">
        <f t="shared" si="4"/>
        <v>44927</v>
      </c>
      <c r="B27" s="86">
        <v>13</v>
      </c>
      <c r="C27" s="72">
        <f t="shared" si="5"/>
        <v>20720.446456260168</v>
      </c>
      <c r="D27" s="108">
        <f t="shared" si="0"/>
        <v>51.8</v>
      </c>
      <c r="E27" s="108">
        <f t="shared" si="1"/>
        <v>406.83202108673328</v>
      </c>
      <c r="F27" s="108">
        <f t="shared" si="3"/>
        <v>458.63</v>
      </c>
      <c r="G27" s="108">
        <f t="shared" si="2"/>
        <v>20313.614435173433</v>
      </c>
    </row>
    <row r="28" spans="1:13" x14ac:dyDescent="0.25">
      <c r="A28" s="107">
        <f t="shared" si="4"/>
        <v>44958</v>
      </c>
      <c r="B28" s="86">
        <v>14</v>
      </c>
      <c r="C28" s="72">
        <f t="shared" si="5"/>
        <v>20313.614435173433</v>
      </c>
      <c r="D28" s="108">
        <f t="shared" si="0"/>
        <v>50.78</v>
      </c>
      <c r="E28" s="108">
        <f t="shared" si="1"/>
        <v>407.84910113945006</v>
      </c>
      <c r="F28" s="108">
        <f t="shared" si="3"/>
        <v>458.63</v>
      </c>
      <c r="G28" s="108">
        <f t="shared" si="2"/>
        <v>19905.765334033982</v>
      </c>
    </row>
    <row r="29" spans="1:13" x14ac:dyDescent="0.25">
      <c r="A29" s="107">
        <f t="shared" si="4"/>
        <v>44986</v>
      </c>
      <c r="B29" s="86">
        <v>15</v>
      </c>
      <c r="C29" s="72">
        <f t="shared" si="5"/>
        <v>19905.765334033982</v>
      </c>
      <c r="D29" s="108">
        <f t="shared" si="0"/>
        <v>49.76</v>
      </c>
      <c r="E29" s="108">
        <f t="shared" si="1"/>
        <v>408.86872389229876</v>
      </c>
      <c r="F29" s="108">
        <f t="shared" si="3"/>
        <v>458.63</v>
      </c>
      <c r="G29" s="108">
        <f t="shared" si="2"/>
        <v>19496.896610141685</v>
      </c>
    </row>
    <row r="30" spans="1:13" x14ac:dyDescent="0.25">
      <c r="A30" s="107">
        <f t="shared" si="4"/>
        <v>45017</v>
      </c>
      <c r="B30" s="86">
        <v>16</v>
      </c>
      <c r="C30" s="72">
        <f t="shared" si="5"/>
        <v>19496.896610141685</v>
      </c>
      <c r="D30" s="108">
        <f t="shared" si="0"/>
        <v>48.74</v>
      </c>
      <c r="E30" s="108">
        <f t="shared" si="1"/>
        <v>409.89089570202947</v>
      </c>
      <c r="F30" s="108">
        <f t="shared" si="3"/>
        <v>458.63</v>
      </c>
      <c r="G30" s="108">
        <f t="shared" si="2"/>
        <v>19087.005714439656</v>
      </c>
    </row>
    <row r="31" spans="1:13" x14ac:dyDescent="0.25">
      <c r="A31" s="107">
        <f t="shared" si="4"/>
        <v>45047</v>
      </c>
      <c r="B31" s="86">
        <v>17</v>
      </c>
      <c r="C31" s="72">
        <f t="shared" si="5"/>
        <v>19087.005714439656</v>
      </c>
      <c r="D31" s="108">
        <f t="shared" si="0"/>
        <v>47.72</v>
      </c>
      <c r="E31" s="108">
        <f t="shared" si="1"/>
        <v>410.91562294128454</v>
      </c>
      <c r="F31" s="108">
        <f t="shared" si="3"/>
        <v>458.63</v>
      </c>
      <c r="G31" s="108">
        <f t="shared" si="2"/>
        <v>18676.090091498372</v>
      </c>
    </row>
    <row r="32" spans="1:13" x14ac:dyDescent="0.25">
      <c r="A32" s="107">
        <f t="shared" si="4"/>
        <v>45078</v>
      </c>
      <c r="B32" s="86">
        <v>18</v>
      </c>
      <c r="C32" s="72">
        <f t="shared" si="5"/>
        <v>18676.090091498372</v>
      </c>
      <c r="D32" s="108">
        <f t="shared" si="0"/>
        <v>46.69</v>
      </c>
      <c r="E32" s="108">
        <f t="shared" si="1"/>
        <v>411.94291199863773</v>
      </c>
      <c r="F32" s="108">
        <f t="shared" si="3"/>
        <v>458.63</v>
      </c>
      <c r="G32" s="108">
        <f t="shared" si="2"/>
        <v>18264.147179499734</v>
      </c>
    </row>
    <row r="33" spans="1:7" x14ac:dyDescent="0.25">
      <c r="A33" s="107">
        <f t="shared" si="4"/>
        <v>45108</v>
      </c>
      <c r="B33" s="86">
        <v>19</v>
      </c>
      <c r="C33" s="72">
        <f t="shared" si="5"/>
        <v>18264.147179499734</v>
      </c>
      <c r="D33" s="108">
        <f t="shared" si="0"/>
        <v>45.66</v>
      </c>
      <c r="E33" s="108">
        <f t="shared" si="1"/>
        <v>412.9727692786343</v>
      </c>
      <c r="F33" s="108">
        <f t="shared" si="3"/>
        <v>458.63</v>
      </c>
      <c r="G33" s="108">
        <f t="shared" si="2"/>
        <v>17851.174410221101</v>
      </c>
    </row>
    <row r="34" spans="1:7" x14ac:dyDescent="0.25">
      <c r="A34" s="107">
        <f t="shared" si="4"/>
        <v>45139</v>
      </c>
      <c r="B34" s="86">
        <v>20</v>
      </c>
      <c r="C34" s="72">
        <f t="shared" si="5"/>
        <v>17851.174410221101</v>
      </c>
      <c r="D34" s="108">
        <f t="shared" si="0"/>
        <v>44.63</v>
      </c>
      <c r="E34" s="108">
        <f t="shared" si="1"/>
        <v>414.00520120183091</v>
      </c>
      <c r="F34" s="108">
        <f t="shared" si="3"/>
        <v>458.63</v>
      </c>
      <c r="G34" s="108">
        <f t="shared" si="2"/>
        <v>17437.16920901927</v>
      </c>
    </row>
    <row r="35" spans="1:7" x14ac:dyDescent="0.25">
      <c r="A35" s="107">
        <f t="shared" si="4"/>
        <v>45170</v>
      </c>
      <c r="B35" s="86">
        <v>21</v>
      </c>
      <c r="C35" s="72">
        <f t="shared" si="5"/>
        <v>17437.16920901927</v>
      </c>
      <c r="D35" s="108">
        <f t="shared" si="0"/>
        <v>43.59</v>
      </c>
      <c r="E35" s="108">
        <f t="shared" si="1"/>
        <v>415.04021420483554</v>
      </c>
      <c r="F35" s="108">
        <f t="shared" si="3"/>
        <v>458.63</v>
      </c>
      <c r="G35" s="108">
        <f t="shared" si="2"/>
        <v>17022.128994814433</v>
      </c>
    </row>
    <row r="36" spans="1:7" x14ac:dyDescent="0.25">
      <c r="A36" s="107">
        <f t="shared" si="4"/>
        <v>45200</v>
      </c>
      <c r="B36" s="86">
        <v>22</v>
      </c>
      <c r="C36" s="72">
        <f t="shared" si="5"/>
        <v>17022.128994814433</v>
      </c>
      <c r="D36" s="108">
        <f t="shared" si="0"/>
        <v>42.56</v>
      </c>
      <c r="E36" s="108">
        <f t="shared" si="1"/>
        <v>416.07781474034761</v>
      </c>
      <c r="F36" s="108">
        <f t="shared" si="3"/>
        <v>458.63</v>
      </c>
      <c r="G36" s="108">
        <f t="shared" si="2"/>
        <v>16606.051180074086</v>
      </c>
    </row>
    <row r="37" spans="1:7" x14ac:dyDescent="0.25">
      <c r="A37" s="107">
        <f t="shared" si="4"/>
        <v>45231</v>
      </c>
      <c r="B37" s="86">
        <v>23</v>
      </c>
      <c r="C37" s="72">
        <f t="shared" si="5"/>
        <v>16606.051180074086</v>
      </c>
      <c r="D37" s="108">
        <f t="shared" si="0"/>
        <v>41.52</v>
      </c>
      <c r="E37" s="108">
        <f t="shared" si="1"/>
        <v>417.11800927719844</v>
      </c>
      <c r="F37" s="108">
        <f t="shared" si="3"/>
        <v>458.63</v>
      </c>
      <c r="G37" s="108">
        <f t="shared" si="2"/>
        <v>16188.933170796887</v>
      </c>
    </row>
    <row r="38" spans="1:7" x14ac:dyDescent="0.25">
      <c r="A38" s="107">
        <f t="shared" si="4"/>
        <v>45261</v>
      </c>
      <c r="B38" s="86">
        <v>24</v>
      </c>
      <c r="C38" s="72">
        <f t="shared" si="5"/>
        <v>16188.933170796887</v>
      </c>
      <c r="D38" s="108">
        <f t="shared" si="0"/>
        <v>40.47</v>
      </c>
      <c r="E38" s="108">
        <f t="shared" si="1"/>
        <v>418.16080430039148</v>
      </c>
      <c r="F38" s="108">
        <f t="shared" si="3"/>
        <v>458.63</v>
      </c>
      <c r="G38" s="108">
        <f t="shared" si="2"/>
        <v>15770.772366496496</v>
      </c>
    </row>
    <row r="39" spans="1:7" x14ac:dyDescent="0.25">
      <c r="A39" s="107">
        <f t="shared" si="4"/>
        <v>45292</v>
      </c>
      <c r="B39" s="86">
        <v>25</v>
      </c>
      <c r="C39" s="72">
        <f t="shared" si="5"/>
        <v>15770.772366496496</v>
      </c>
      <c r="D39" s="108">
        <f t="shared" si="0"/>
        <v>39.43</v>
      </c>
      <c r="E39" s="108">
        <f t="shared" si="1"/>
        <v>419.20620631114247</v>
      </c>
      <c r="F39" s="108">
        <f t="shared" si="3"/>
        <v>458.63</v>
      </c>
      <c r="G39" s="108">
        <f t="shared" si="2"/>
        <v>15351.566160185354</v>
      </c>
    </row>
    <row r="40" spans="1:7" x14ac:dyDescent="0.25">
      <c r="A40" s="107">
        <f t="shared" si="4"/>
        <v>45323</v>
      </c>
      <c r="B40" s="86">
        <v>26</v>
      </c>
      <c r="C40" s="72">
        <f t="shared" si="5"/>
        <v>15351.566160185354</v>
      </c>
      <c r="D40" s="108">
        <f t="shared" si="0"/>
        <v>38.380000000000003</v>
      </c>
      <c r="E40" s="108">
        <f t="shared" si="1"/>
        <v>420.25422182692029</v>
      </c>
      <c r="F40" s="108">
        <f t="shared" si="3"/>
        <v>458.63</v>
      </c>
      <c r="G40" s="108">
        <f t="shared" si="2"/>
        <v>14931.311938358433</v>
      </c>
    </row>
    <row r="41" spans="1:7" x14ac:dyDescent="0.25">
      <c r="A41" s="107">
        <f t="shared" si="4"/>
        <v>45352</v>
      </c>
      <c r="B41" s="86">
        <v>27</v>
      </c>
      <c r="C41" s="72">
        <f t="shared" si="5"/>
        <v>14931.311938358433</v>
      </c>
      <c r="D41" s="108">
        <f t="shared" si="0"/>
        <v>37.33</v>
      </c>
      <c r="E41" s="108">
        <f t="shared" si="1"/>
        <v>421.30485738148764</v>
      </c>
      <c r="F41" s="108">
        <f t="shared" si="3"/>
        <v>458.63</v>
      </c>
      <c r="G41" s="108">
        <f t="shared" si="2"/>
        <v>14510.007080976946</v>
      </c>
    </row>
    <row r="42" spans="1:7" x14ac:dyDescent="0.25">
      <c r="A42" s="107">
        <f t="shared" si="4"/>
        <v>45383</v>
      </c>
      <c r="B42" s="86">
        <v>28</v>
      </c>
      <c r="C42" s="72">
        <f t="shared" si="5"/>
        <v>14510.007080976946</v>
      </c>
      <c r="D42" s="108">
        <f t="shared" si="0"/>
        <v>36.28</v>
      </c>
      <c r="E42" s="108">
        <f t="shared" si="1"/>
        <v>422.35811952494129</v>
      </c>
      <c r="F42" s="108">
        <f t="shared" si="3"/>
        <v>458.63</v>
      </c>
      <c r="G42" s="108">
        <f t="shared" si="2"/>
        <v>14087.648961452005</v>
      </c>
    </row>
    <row r="43" spans="1:7" x14ac:dyDescent="0.25">
      <c r="A43" s="107">
        <f t="shared" si="4"/>
        <v>45413</v>
      </c>
      <c r="B43" s="86">
        <v>29</v>
      </c>
      <c r="C43" s="72">
        <f t="shared" si="5"/>
        <v>14087.648961452005</v>
      </c>
      <c r="D43" s="108">
        <f t="shared" si="0"/>
        <v>35.22</v>
      </c>
      <c r="E43" s="108">
        <f t="shared" si="1"/>
        <v>423.41401482375369</v>
      </c>
      <c r="F43" s="108">
        <f t="shared" si="3"/>
        <v>458.63</v>
      </c>
      <c r="G43" s="108">
        <f t="shared" si="2"/>
        <v>13664.234946628252</v>
      </c>
    </row>
    <row r="44" spans="1:7" x14ac:dyDescent="0.25">
      <c r="A44" s="107">
        <f t="shared" si="4"/>
        <v>45444</v>
      </c>
      <c r="B44" s="86">
        <v>30</v>
      </c>
      <c r="C44" s="72">
        <f t="shared" si="5"/>
        <v>13664.234946628252</v>
      </c>
      <c r="D44" s="108">
        <f t="shared" si="0"/>
        <v>34.159999999999997</v>
      </c>
      <c r="E44" s="108">
        <f t="shared" si="1"/>
        <v>424.47254986081305</v>
      </c>
      <c r="F44" s="108">
        <f t="shared" si="3"/>
        <v>458.63</v>
      </c>
      <c r="G44" s="108">
        <f t="shared" si="2"/>
        <v>13239.762396767439</v>
      </c>
    </row>
    <row r="45" spans="1:7" x14ac:dyDescent="0.25">
      <c r="A45" s="107">
        <f t="shared" si="4"/>
        <v>45474</v>
      </c>
      <c r="B45" s="86">
        <v>31</v>
      </c>
      <c r="C45" s="72">
        <f t="shared" si="5"/>
        <v>13239.762396767439</v>
      </c>
      <c r="D45" s="108">
        <f t="shared" si="0"/>
        <v>33.1</v>
      </c>
      <c r="E45" s="108">
        <f t="shared" si="1"/>
        <v>425.5337312354651</v>
      </c>
      <c r="F45" s="108">
        <f t="shared" si="3"/>
        <v>458.63</v>
      </c>
      <c r="G45" s="108">
        <f t="shared" si="2"/>
        <v>12814.228665531973</v>
      </c>
    </row>
    <row r="46" spans="1:7" x14ac:dyDescent="0.25">
      <c r="A46" s="107">
        <f t="shared" si="4"/>
        <v>45505</v>
      </c>
      <c r="B46" s="86">
        <v>32</v>
      </c>
      <c r="C46" s="72">
        <f t="shared" si="5"/>
        <v>12814.228665531973</v>
      </c>
      <c r="D46" s="108">
        <f t="shared" si="0"/>
        <v>32.04</v>
      </c>
      <c r="E46" s="108">
        <f t="shared" si="1"/>
        <v>426.59756556355376</v>
      </c>
      <c r="F46" s="108">
        <f t="shared" si="3"/>
        <v>458.63</v>
      </c>
      <c r="G46" s="108">
        <f t="shared" si="2"/>
        <v>12387.631099968419</v>
      </c>
    </row>
    <row r="47" spans="1:7" x14ac:dyDescent="0.25">
      <c r="A47" s="107">
        <f t="shared" si="4"/>
        <v>45536</v>
      </c>
      <c r="B47" s="86">
        <v>33</v>
      </c>
      <c r="C47" s="72">
        <f t="shared" si="5"/>
        <v>12387.631099968419</v>
      </c>
      <c r="D47" s="108">
        <f t="shared" si="0"/>
        <v>30.97</v>
      </c>
      <c r="E47" s="108">
        <f t="shared" si="1"/>
        <v>427.66405947746267</v>
      </c>
      <c r="F47" s="108">
        <f t="shared" si="3"/>
        <v>458.63</v>
      </c>
      <c r="G47" s="108">
        <f t="shared" si="2"/>
        <v>11959.967040490956</v>
      </c>
    </row>
    <row r="48" spans="1:7" x14ac:dyDescent="0.25">
      <c r="A48" s="107">
        <f t="shared" si="4"/>
        <v>45566</v>
      </c>
      <c r="B48" s="86">
        <v>34</v>
      </c>
      <c r="C48" s="72">
        <f t="shared" si="5"/>
        <v>11959.967040490956</v>
      </c>
      <c r="D48" s="108">
        <f t="shared" si="0"/>
        <v>29.9</v>
      </c>
      <c r="E48" s="108">
        <f t="shared" si="1"/>
        <v>428.73321962615637</v>
      </c>
      <c r="F48" s="108">
        <f t="shared" si="3"/>
        <v>458.63</v>
      </c>
      <c r="G48" s="108">
        <f t="shared" si="2"/>
        <v>11531.2338208648</v>
      </c>
    </row>
    <row r="49" spans="1:7" x14ac:dyDescent="0.25">
      <c r="A49" s="107">
        <f t="shared" si="4"/>
        <v>45597</v>
      </c>
      <c r="B49" s="86">
        <v>35</v>
      </c>
      <c r="C49" s="72">
        <f t="shared" si="5"/>
        <v>11531.2338208648</v>
      </c>
      <c r="D49" s="108">
        <f t="shared" si="0"/>
        <v>28.83</v>
      </c>
      <c r="E49" s="108">
        <f t="shared" si="1"/>
        <v>429.8050526752217</v>
      </c>
      <c r="F49" s="108">
        <f t="shared" si="3"/>
        <v>458.63</v>
      </c>
      <c r="G49" s="108">
        <f t="shared" si="2"/>
        <v>11101.428768189578</v>
      </c>
    </row>
    <row r="50" spans="1:7" x14ac:dyDescent="0.25">
      <c r="A50" s="107">
        <f t="shared" si="4"/>
        <v>45627</v>
      </c>
      <c r="B50" s="86">
        <v>36</v>
      </c>
      <c r="C50" s="72">
        <f t="shared" si="5"/>
        <v>11101.428768189578</v>
      </c>
      <c r="D50" s="108">
        <f t="shared" si="0"/>
        <v>27.75</v>
      </c>
      <c r="E50" s="108">
        <f t="shared" si="1"/>
        <v>430.87956530690974</v>
      </c>
      <c r="F50" s="108">
        <f t="shared" si="3"/>
        <v>458.63</v>
      </c>
      <c r="G50" s="108">
        <f t="shared" si="2"/>
        <v>10670.549202882668</v>
      </c>
    </row>
    <row r="51" spans="1:7" x14ac:dyDescent="0.25">
      <c r="A51" s="107">
        <f t="shared" si="4"/>
        <v>45658</v>
      </c>
      <c r="B51" s="86">
        <v>37</v>
      </c>
      <c r="C51" s="72">
        <f t="shared" si="5"/>
        <v>10670.549202882668</v>
      </c>
      <c r="D51" s="108">
        <f t="shared" si="0"/>
        <v>26.68</v>
      </c>
      <c r="E51" s="108">
        <f t="shared" si="1"/>
        <v>431.95676422017698</v>
      </c>
      <c r="F51" s="108">
        <f t="shared" si="3"/>
        <v>458.63</v>
      </c>
      <c r="G51" s="108">
        <f t="shared" si="2"/>
        <v>10238.592438662492</v>
      </c>
    </row>
    <row r="52" spans="1:7" x14ac:dyDescent="0.25">
      <c r="A52" s="107">
        <f t="shared" si="4"/>
        <v>45689</v>
      </c>
      <c r="B52" s="86">
        <v>38</v>
      </c>
      <c r="C52" s="72">
        <f t="shared" si="5"/>
        <v>10238.592438662492</v>
      </c>
      <c r="D52" s="108">
        <f t="shared" si="0"/>
        <v>25.6</v>
      </c>
      <c r="E52" s="108">
        <f t="shared" si="1"/>
        <v>433.03665613072741</v>
      </c>
      <c r="F52" s="108">
        <f t="shared" si="3"/>
        <v>458.63</v>
      </c>
      <c r="G52" s="108">
        <f t="shared" si="2"/>
        <v>9805.5557825317646</v>
      </c>
    </row>
    <row r="53" spans="1:7" x14ac:dyDescent="0.25">
      <c r="A53" s="107">
        <f t="shared" si="4"/>
        <v>45717</v>
      </c>
      <c r="B53" s="86">
        <v>39</v>
      </c>
      <c r="C53" s="72">
        <f t="shared" si="5"/>
        <v>9805.5557825317646</v>
      </c>
      <c r="D53" s="108">
        <f t="shared" si="0"/>
        <v>24.51</v>
      </c>
      <c r="E53" s="108">
        <f t="shared" si="1"/>
        <v>434.11924777105429</v>
      </c>
      <c r="F53" s="108">
        <f t="shared" si="3"/>
        <v>458.63</v>
      </c>
      <c r="G53" s="108">
        <f t="shared" si="2"/>
        <v>9371.4365347607109</v>
      </c>
    </row>
    <row r="54" spans="1:7" x14ac:dyDescent="0.25">
      <c r="A54" s="107">
        <f t="shared" si="4"/>
        <v>45748</v>
      </c>
      <c r="B54" s="86">
        <v>40</v>
      </c>
      <c r="C54" s="72">
        <f t="shared" si="5"/>
        <v>9371.4365347607109</v>
      </c>
      <c r="D54" s="108">
        <f t="shared" si="0"/>
        <v>23.43</v>
      </c>
      <c r="E54" s="108">
        <f t="shared" si="1"/>
        <v>435.20454589048188</v>
      </c>
      <c r="F54" s="108">
        <f t="shared" si="3"/>
        <v>458.63</v>
      </c>
      <c r="G54" s="108">
        <f t="shared" si="2"/>
        <v>8936.2319888702295</v>
      </c>
    </row>
    <row r="55" spans="1:7" x14ac:dyDescent="0.25">
      <c r="A55" s="107">
        <f t="shared" si="4"/>
        <v>45778</v>
      </c>
      <c r="B55" s="86">
        <v>41</v>
      </c>
      <c r="C55" s="72">
        <f t="shared" si="5"/>
        <v>8936.2319888702295</v>
      </c>
      <c r="D55" s="108">
        <f t="shared" si="0"/>
        <v>22.34</v>
      </c>
      <c r="E55" s="108">
        <f t="shared" si="1"/>
        <v>436.29255725520807</v>
      </c>
      <c r="F55" s="108">
        <f t="shared" si="3"/>
        <v>458.63</v>
      </c>
      <c r="G55" s="108">
        <f t="shared" si="2"/>
        <v>8499.939431615021</v>
      </c>
    </row>
    <row r="56" spans="1:7" x14ac:dyDescent="0.25">
      <c r="A56" s="107">
        <f t="shared" si="4"/>
        <v>45809</v>
      </c>
      <c r="B56" s="86">
        <v>42</v>
      </c>
      <c r="C56" s="72">
        <f t="shared" si="5"/>
        <v>8499.939431615021</v>
      </c>
      <c r="D56" s="108">
        <f t="shared" si="0"/>
        <v>21.25</v>
      </c>
      <c r="E56" s="108">
        <f t="shared" si="1"/>
        <v>437.38328864834614</v>
      </c>
      <c r="F56" s="108">
        <f t="shared" si="3"/>
        <v>458.63</v>
      </c>
      <c r="G56" s="108">
        <f t="shared" si="2"/>
        <v>8062.556142966675</v>
      </c>
    </row>
    <row r="57" spans="1:7" x14ac:dyDescent="0.25">
      <c r="A57" s="107">
        <f t="shared" si="4"/>
        <v>45839</v>
      </c>
      <c r="B57" s="86">
        <v>43</v>
      </c>
      <c r="C57" s="72">
        <f t="shared" si="5"/>
        <v>8062.556142966675</v>
      </c>
      <c r="D57" s="108">
        <f t="shared" si="0"/>
        <v>20.16</v>
      </c>
      <c r="E57" s="108">
        <f t="shared" si="1"/>
        <v>438.47674686996703</v>
      </c>
      <c r="F57" s="108">
        <f t="shared" si="3"/>
        <v>458.63</v>
      </c>
      <c r="G57" s="108">
        <f t="shared" si="2"/>
        <v>7624.0793960967076</v>
      </c>
    </row>
    <row r="58" spans="1:7" x14ac:dyDescent="0.25">
      <c r="A58" s="107">
        <f t="shared" si="4"/>
        <v>45870</v>
      </c>
      <c r="B58" s="86">
        <v>44</v>
      </c>
      <c r="C58" s="72">
        <f t="shared" si="5"/>
        <v>7624.0793960967076</v>
      </c>
      <c r="D58" s="108">
        <f t="shared" si="0"/>
        <v>19.059999999999999</v>
      </c>
      <c r="E58" s="108">
        <f t="shared" si="1"/>
        <v>439.57293873714195</v>
      </c>
      <c r="F58" s="108">
        <f t="shared" si="3"/>
        <v>458.63</v>
      </c>
      <c r="G58" s="108">
        <f t="shared" si="2"/>
        <v>7184.5064573595655</v>
      </c>
    </row>
    <row r="59" spans="1:7" x14ac:dyDescent="0.25">
      <c r="A59" s="107">
        <f t="shared" si="4"/>
        <v>45901</v>
      </c>
      <c r="B59" s="86">
        <v>45</v>
      </c>
      <c r="C59" s="72">
        <f t="shared" si="5"/>
        <v>7184.5064573595655</v>
      </c>
      <c r="D59" s="108">
        <f t="shared" si="0"/>
        <v>17.96</v>
      </c>
      <c r="E59" s="108">
        <f t="shared" si="1"/>
        <v>440.6718710839848</v>
      </c>
      <c r="F59" s="108">
        <f t="shared" si="3"/>
        <v>458.63</v>
      </c>
      <c r="G59" s="108">
        <f t="shared" si="2"/>
        <v>6743.8345862755805</v>
      </c>
    </row>
    <row r="60" spans="1:7" x14ac:dyDescent="0.25">
      <c r="A60" s="107">
        <f t="shared" si="4"/>
        <v>45931</v>
      </c>
      <c r="B60" s="86">
        <v>46</v>
      </c>
      <c r="C60" s="72">
        <f t="shared" si="5"/>
        <v>6743.8345862755805</v>
      </c>
      <c r="D60" s="108">
        <f t="shared" si="0"/>
        <v>16.86</v>
      </c>
      <c r="E60" s="108">
        <f t="shared" si="1"/>
        <v>441.77355076169471</v>
      </c>
      <c r="F60" s="108">
        <f t="shared" si="3"/>
        <v>458.63</v>
      </c>
      <c r="G60" s="108">
        <f t="shared" si="2"/>
        <v>6302.0610355138861</v>
      </c>
    </row>
    <row r="61" spans="1:7" x14ac:dyDescent="0.25">
      <c r="A61" s="107">
        <f t="shared" si="4"/>
        <v>45962</v>
      </c>
      <c r="B61" s="86">
        <v>47</v>
      </c>
      <c r="C61" s="72">
        <f t="shared" si="5"/>
        <v>6302.0610355138861</v>
      </c>
      <c r="D61" s="108">
        <f t="shared" si="0"/>
        <v>15.76</v>
      </c>
      <c r="E61" s="108">
        <f t="shared" si="1"/>
        <v>442.877984638599</v>
      </c>
      <c r="F61" s="108">
        <f t="shared" si="3"/>
        <v>458.63</v>
      </c>
      <c r="G61" s="108">
        <f t="shared" si="2"/>
        <v>5859.1830508752873</v>
      </c>
    </row>
    <row r="62" spans="1:7" x14ac:dyDescent="0.25">
      <c r="A62" s="107">
        <f t="shared" si="4"/>
        <v>45992</v>
      </c>
      <c r="B62" s="86">
        <v>48</v>
      </c>
      <c r="C62" s="72">
        <f t="shared" si="5"/>
        <v>5859.1830508752873</v>
      </c>
      <c r="D62" s="108">
        <f t="shared" si="0"/>
        <v>14.65</v>
      </c>
      <c r="E62" s="108">
        <f t="shared" si="1"/>
        <v>443.98517960019547</v>
      </c>
      <c r="F62" s="108">
        <f t="shared" si="3"/>
        <v>458.63</v>
      </c>
      <c r="G62" s="108">
        <f t="shared" si="2"/>
        <v>5415.1978712750915</v>
      </c>
    </row>
    <row r="63" spans="1:7" x14ac:dyDescent="0.25">
      <c r="A63" s="107">
        <f t="shared" si="4"/>
        <v>46023</v>
      </c>
      <c r="B63" s="86">
        <v>49</v>
      </c>
      <c r="C63" s="72">
        <f t="shared" si="5"/>
        <v>5415.1978712750915</v>
      </c>
      <c r="D63" s="108">
        <f t="shared" si="0"/>
        <v>13.54</v>
      </c>
      <c r="E63" s="108">
        <f t="shared" si="1"/>
        <v>445.09514254919594</v>
      </c>
      <c r="F63" s="108">
        <f t="shared" si="3"/>
        <v>458.63</v>
      </c>
      <c r="G63" s="108">
        <f t="shared" si="2"/>
        <v>4970.1027287258958</v>
      </c>
    </row>
    <row r="64" spans="1:7" x14ac:dyDescent="0.25">
      <c r="A64" s="107">
        <f t="shared" si="4"/>
        <v>46054</v>
      </c>
      <c r="B64" s="86">
        <v>50</v>
      </c>
      <c r="C64" s="72">
        <f t="shared" si="5"/>
        <v>4970.1027287258958</v>
      </c>
      <c r="D64" s="108">
        <f t="shared" si="0"/>
        <v>12.43</v>
      </c>
      <c r="E64" s="108">
        <f t="shared" si="1"/>
        <v>446.20788040556897</v>
      </c>
      <c r="F64" s="108">
        <f t="shared" si="3"/>
        <v>458.63</v>
      </c>
      <c r="G64" s="108">
        <f t="shared" si="2"/>
        <v>4523.8948483203267</v>
      </c>
    </row>
    <row r="65" spans="1:7" x14ac:dyDescent="0.25">
      <c r="A65" s="107">
        <f t="shared" si="4"/>
        <v>46082</v>
      </c>
      <c r="B65" s="86">
        <v>51</v>
      </c>
      <c r="C65" s="72">
        <f t="shared" si="5"/>
        <v>4523.8948483203267</v>
      </c>
      <c r="D65" s="108">
        <f t="shared" si="0"/>
        <v>11.31</v>
      </c>
      <c r="E65" s="108">
        <f t="shared" si="1"/>
        <v>447.32340010658288</v>
      </c>
      <c r="F65" s="108">
        <f t="shared" si="3"/>
        <v>458.63</v>
      </c>
      <c r="G65" s="108">
        <f t="shared" si="2"/>
        <v>4076.5714482137437</v>
      </c>
    </row>
    <row r="66" spans="1:7" x14ac:dyDescent="0.25">
      <c r="A66" s="107">
        <f t="shared" si="4"/>
        <v>46113</v>
      </c>
      <c r="B66" s="86">
        <v>52</v>
      </c>
      <c r="C66" s="72">
        <f t="shared" si="5"/>
        <v>4076.5714482137437</v>
      </c>
      <c r="D66" s="108">
        <f t="shared" si="0"/>
        <v>10.19</v>
      </c>
      <c r="E66" s="108">
        <f t="shared" si="1"/>
        <v>448.44170860684937</v>
      </c>
      <c r="F66" s="108">
        <f t="shared" si="3"/>
        <v>458.63</v>
      </c>
      <c r="G66" s="108">
        <f t="shared" si="2"/>
        <v>3628.1297396068944</v>
      </c>
    </row>
    <row r="67" spans="1:7" x14ac:dyDescent="0.25">
      <c r="A67" s="107">
        <f t="shared" si="4"/>
        <v>46143</v>
      </c>
      <c r="B67" s="86">
        <v>53</v>
      </c>
      <c r="C67" s="72">
        <f t="shared" si="5"/>
        <v>3628.1297396068944</v>
      </c>
      <c r="D67" s="108">
        <f t="shared" si="0"/>
        <v>9.07</v>
      </c>
      <c r="E67" s="108">
        <f t="shared" si="1"/>
        <v>449.56281287836646</v>
      </c>
      <c r="F67" s="108">
        <f t="shared" si="3"/>
        <v>458.63</v>
      </c>
      <c r="G67" s="108">
        <f t="shared" si="2"/>
        <v>3178.566926728528</v>
      </c>
    </row>
    <row r="68" spans="1:7" x14ac:dyDescent="0.25">
      <c r="A68" s="107">
        <f t="shared" si="4"/>
        <v>46174</v>
      </c>
      <c r="B68" s="86">
        <v>54</v>
      </c>
      <c r="C68" s="72">
        <f t="shared" si="5"/>
        <v>3178.566926728528</v>
      </c>
      <c r="D68" s="108">
        <f t="shared" si="0"/>
        <v>7.95</v>
      </c>
      <c r="E68" s="108">
        <f t="shared" si="1"/>
        <v>450.68671991056237</v>
      </c>
      <c r="F68" s="108">
        <f t="shared" si="3"/>
        <v>458.63</v>
      </c>
      <c r="G68" s="108">
        <f t="shared" si="2"/>
        <v>2727.8802068179657</v>
      </c>
    </row>
    <row r="69" spans="1:7" x14ac:dyDescent="0.25">
      <c r="A69" s="107">
        <f t="shared" si="4"/>
        <v>46204</v>
      </c>
      <c r="B69" s="86">
        <v>55</v>
      </c>
      <c r="C69" s="72">
        <f t="shared" si="5"/>
        <v>2727.8802068179657</v>
      </c>
      <c r="D69" s="108">
        <f t="shared" si="0"/>
        <v>6.82</v>
      </c>
      <c r="E69" s="108">
        <f t="shared" si="1"/>
        <v>451.81343671033881</v>
      </c>
      <c r="F69" s="108">
        <f t="shared" si="3"/>
        <v>458.63</v>
      </c>
      <c r="G69" s="108">
        <f t="shared" si="2"/>
        <v>2276.0667701076268</v>
      </c>
    </row>
    <row r="70" spans="1:7" x14ac:dyDescent="0.25">
      <c r="A70" s="107">
        <f t="shared" si="4"/>
        <v>46235</v>
      </c>
      <c r="B70" s="86">
        <v>56</v>
      </c>
      <c r="C70" s="72">
        <f t="shared" si="5"/>
        <v>2276.0667701076268</v>
      </c>
      <c r="D70" s="108">
        <f t="shared" si="0"/>
        <v>5.69</v>
      </c>
      <c r="E70" s="108">
        <f t="shared" si="1"/>
        <v>452.94297030211465</v>
      </c>
      <c r="F70" s="108">
        <f t="shared" si="3"/>
        <v>458.63</v>
      </c>
      <c r="G70" s="108">
        <f t="shared" si="2"/>
        <v>1823.1237998055121</v>
      </c>
    </row>
    <row r="71" spans="1:7" x14ac:dyDescent="0.25">
      <c r="A71" s="107">
        <f t="shared" si="4"/>
        <v>46266</v>
      </c>
      <c r="B71" s="86">
        <v>57</v>
      </c>
      <c r="C71" s="72">
        <f t="shared" si="5"/>
        <v>1823.1237998055121</v>
      </c>
      <c r="D71" s="108">
        <f t="shared" si="0"/>
        <v>4.5599999999999996</v>
      </c>
      <c r="E71" s="108">
        <f t="shared" si="1"/>
        <v>454.07532772786988</v>
      </c>
      <c r="F71" s="108">
        <f t="shared" si="3"/>
        <v>458.63</v>
      </c>
      <c r="G71" s="108">
        <f t="shared" si="2"/>
        <v>1369.0484720776421</v>
      </c>
    </row>
    <row r="72" spans="1:7" x14ac:dyDescent="0.25">
      <c r="A72" s="107">
        <f t="shared" si="4"/>
        <v>46296</v>
      </c>
      <c r="B72" s="86">
        <v>58</v>
      </c>
      <c r="C72" s="72">
        <f t="shared" si="5"/>
        <v>1369.0484720776421</v>
      </c>
      <c r="D72" s="108">
        <f t="shared" si="0"/>
        <v>3.42</v>
      </c>
      <c r="E72" s="108">
        <f t="shared" si="1"/>
        <v>455.21051604718963</v>
      </c>
      <c r="F72" s="108">
        <f t="shared" si="3"/>
        <v>458.63</v>
      </c>
      <c r="G72" s="108">
        <f t="shared" si="2"/>
        <v>913.83795603045246</v>
      </c>
    </row>
    <row r="73" spans="1:7" x14ac:dyDescent="0.25">
      <c r="A73" s="107">
        <f t="shared" si="4"/>
        <v>46327</v>
      </c>
      <c r="B73" s="86">
        <v>59</v>
      </c>
      <c r="C73" s="72">
        <f t="shared" si="5"/>
        <v>913.83795603045246</v>
      </c>
      <c r="D73" s="108">
        <f t="shared" si="0"/>
        <v>2.2799999999999998</v>
      </c>
      <c r="E73" s="108">
        <f t="shared" si="1"/>
        <v>456.34854233730755</v>
      </c>
      <c r="F73" s="108">
        <f t="shared" si="3"/>
        <v>458.63</v>
      </c>
      <c r="G73" s="108">
        <f t="shared" si="2"/>
        <v>457.48941369314491</v>
      </c>
    </row>
    <row r="74" spans="1:7" x14ac:dyDescent="0.25">
      <c r="A74" s="107">
        <f t="shared" si="4"/>
        <v>46357</v>
      </c>
      <c r="B74" s="86">
        <v>60</v>
      </c>
      <c r="C74" s="72">
        <f t="shared" si="5"/>
        <v>457.48941369314491</v>
      </c>
      <c r="D74" s="108">
        <f t="shared" si="0"/>
        <v>1.1399999999999999</v>
      </c>
      <c r="E74" s="108">
        <f t="shared" si="1"/>
        <v>457.48941369315088</v>
      </c>
      <c r="F74" s="108">
        <f t="shared" si="3"/>
        <v>458.63</v>
      </c>
      <c r="G74" s="127">
        <f t="shared" si="2"/>
        <v>-5.9685589803848416E-12</v>
      </c>
    </row>
    <row r="75" spans="1:7" x14ac:dyDescent="0.25">
      <c r="A75" s="107"/>
      <c r="B75" s="86"/>
      <c r="C75" s="72"/>
      <c r="D75" s="108"/>
      <c r="E75" s="108"/>
      <c r="F75" s="108"/>
      <c r="G75" s="108"/>
    </row>
    <row r="76" spans="1:7" x14ac:dyDescent="0.25">
      <c r="A76" s="107"/>
      <c r="B76" s="86"/>
      <c r="C76" s="72"/>
      <c r="D76" s="108"/>
      <c r="E76" s="108"/>
      <c r="F76" s="108"/>
      <c r="G76" s="108"/>
    </row>
    <row r="77" spans="1:7" x14ac:dyDescent="0.25">
      <c r="A77" s="107"/>
      <c r="B77" s="86"/>
      <c r="C77" s="72"/>
      <c r="D77" s="108"/>
      <c r="E77" s="108"/>
      <c r="F77" s="108"/>
      <c r="G77" s="108"/>
    </row>
    <row r="78" spans="1:7" x14ac:dyDescent="0.25">
      <c r="A78" s="107"/>
      <c r="B78" s="86"/>
      <c r="C78" s="72"/>
      <c r="D78" s="108"/>
      <c r="E78" s="108"/>
      <c r="F78" s="108"/>
      <c r="G78" s="108"/>
    </row>
    <row r="79" spans="1:7" x14ac:dyDescent="0.25">
      <c r="A79" s="107"/>
      <c r="B79" s="86"/>
      <c r="C79" s="72"/>
      <c r="D79" s="108"/>
      <c r="E79" s="108"/>
      <c r="F79" s="108"/>
      <c r="G79" s="108"/>
    </row>
    <row r="80" spans="1:7" x14ac:dyDescent="0.25">
      <c r="A80" s="107"/>
      <c r="B80" s="86"/>
      <c r="C80" s="72"/>
      <c r="D80" s="108"/>
      <c r="E80" s="108"/>
      <c r="F80" s="108"/>
      <c r="G80" s="108"/>
    </row>
    <row r="81" spans="1:7" x14ac:dyDescent="0.25">
      <c r="A81" s="107"/>
      <c r="B81" s="86"/>
      <c r="C81" s="72"/>
      <c r="D81" s="108"/>
      <c r="E81" s="108"/>
      <c r="F81" s="108"/>
      <c r="G81" s="108"/>
    </row>
    <row r="82" spans="1:7" x14ac:dyDescent="0.25">
      <c r="A82" s="107"/>
      <c r="B82" s="86"/>
      <c r="C82" s="72"/>
      <c r="D82" s="108"/>
      <c r="E82" s="108"/>
      <c r="F82" s="108"/>
      <c r="G82" s="108"/>
    </row>
    <row r="83" spans="1:7" x14ac:dyDescent="0.25">
      <c r="A83" s="107"/>
      <c r="B83" s="86"/>
      <c r="C83" s="72"/>
      <c r="D83" s="108"/>
      <c r="E83" s="108"/>
      <c r="F83" s="108"/>
      <c r="G83" s="108"/>
    </row>
    <row r="84" spans="1:7" x14ac:dyDescent="0.25">
      <c r="A84" s="107"/>
      <c r="B84" s="86"/>
      <c r="C84" s="72"/>
      <c r="D84" s="108"/>
      <c r="E84" s="108"/>
      <c r="F84" s="108"/>
      <c r="G84" s="108"/>
    </row>
    <row r="85" spans="1:7" x14ac:dyDescent="0.25">
      <c r="A85" s="107"/>
      <c r="B85" s="86"/>
      <c r="C85" s="72"/>
      <c r="D85" s="108"/>
      <c r="E85" s="108"/>
      <c r="F85" s="108"/>
      <c r="G85" s="108"/>
    </row>
    <row r="86" spans="1:7" x14ac:dyDescent="0.25">
      <c r="A86" s="107"/>
      <c r="B86" s="86"/>
      <c r="C86" s="72"/>
      <c r="D86" s="108"/>
      <c r="E86" s="108"/>
      <c r="F86" s="108"/>
      <c r="G86" s="108"/>
    </row>
    <row r="87" spans="1:7" x14ac:dyDescent="0.25">
      <c r="A87" s="107"/>
      <c r="B87" s="86"/>
      <c r="C87" s="72"/>
      <c r="D87" s="108"/>
      <c r="E87" s="108"/>
      <c r="F87" s="108"/>
      <c r="G87" s="108"/>
    </row>
    <row r="88" spans="1:7" x14ac:dyDescent="0.25">
      <c r="A88" s="107"/>
      <c r="B88" s="86"/>
      <c r="C88" s="72"/>
      <c r="D88" s="108"/>
      <c r="E88" s="108"/>
      <c r="F88" s="108"/>
      <c r="G88" s="108"/>
    </row>
    <row r="89" spans="1:7" x14ac:dyDescent="0.25">
      <c r="A89" s="107"/>
      <c r="B89" s="86"/>
      <c r="C89" s="72"/>
      <c r="D89" s="108"/>
      <c r="E89" s="108"/>
      <c r="F89" s="108"/>
      <c r="G89" s="108"/>
    </row>
    <row r="90" spans="1:7" x14ac:dyDescent="0.25">
      <c r="A90" s="107"/>
      <c r="B90" s="86"/>
      <c r="C90" s="72"/>
      <c r="D90" s="108"/>
      <c r="E90" s="108"/>
      <c r="F90" s="108"/>
      <c r="G90" s="108"/>
    </row>
    <row r="91" spans="1:7" x14ac:dyDescent="0.25">
      <c r="A91" s="107"/>
      <c r="B91" s="86"/>
      <c r="C91" s="72"/>
      <c r="D91" s="108"/>
      <c r="E91" s="108"/>
      <c r="F91" s="108"/>
      <c r="G91" s="108"/>
    </row>
    <row r="92" spans="1:7" x14ac:dyDescent="0.25">
      <c r="A92" s="107"/>
      <c r="B92" s="86"/>
      <c r="C92" s="72"/>
      <c r="D92" s="108"/>
      <c r="E92" s="108"/>
      <c r="F92" s="108"/>
      <c r="G92" s="108"/>
    </row>
    <row r="93" spans="1:7" x14ac:dyDescent="0.25">
      <c r="A93" s="107"/>
      <c r="B93" s="86"/>
      <c r="C93" s="72"/>
      <c r="D93" s="108"/>
      <c r="E93" s="108"/>
      <c r="F93" s="108"/>
      <c r="G93" s="108"/>
    </row>
    <row r="94" spans="1:7" x14ac:dyDescent="0.25">
      <c r="A94" s="107"/>
      <c r="B94" s="86"/>
      <c r="C94" s="72"/>
      <c r="D94" s="108"/>
      <c r="E94" s="108"/>
      <c r="F94" s="108"/>
      <c r="G94" s="108"/>
    </row>
    <row r="95" spans="1:7" x14ac:dyDescent="0.25">
      <c r="A95" s="107"/>
      <c r="B95" s="86"/>
      <c r="C95" s="72"/>
      <c r="D95" s="108"/>
      <c r="E95" s="108"/>
      <c r="F95" s="108"/>
      <c r="G95" s="108"/>
    </row>
    <row r="96" spans="1:7" x14ac:dyDescent="0.25">
      <c r="A96" s="107"/>
      <c r="B96" s="86"/>
      <c r="C96" s="72"/>
      <c r="D96" s="108"/>
      <c r="E96" s="108"/>
      <c r="F96" s="108"/>
      <c r="G96" s="108"/>
    </row>
    <row r="97" spans="1:7" x14ac:dyDescent="0.25">
      <c r="A97" s="107"/>
      <c r="B97" s="86"/>
      <c r="C97" s="72"/>
      <c r="D97" s="108"/>
      <c r="E97" s="108"/>
      <c r="F97" s="108"/>
      <c r="G97" s="108"/>
    </row>
    <row r="98" spans="1:7" x14ac:dyDescent="0.25">
      <c r="A98" s="107"/>
      <c r="B98" s="86"/>
      <c r="C98" s="72"/>
      <c r="D98" s="108"/>
      <c r="E98" s="108"/>
      <c r="F98" s="108"/>
      <c r="G98" s="108"/>
    </row>
    <row r="99" spans="1:7" x14ac:dyDescent="0.25">
      <c r="A99" s="107"/>
      <c r="B99" s="86"/>
      <c r="C99" s="72"/>
      <c r="D99" s="108"/>
      <c r="E99" s="108"/>
      <c r="F99" s="108"/>
      <c r="G99" s="108"/>
    </row>
    <row r="100" spans="1:7" x14ac:dyDescent="0.25">
      <c r="A100" s="107"/>
      <c r="B100" s="86"/>
      <c r="C100" s="72"/>
      <c r="D100" s="108"/>
      <c r="E100" s="108"/>
      <c r="F100" s="108"/>
      <c r="G100" s="108"/>
    </row>
    <row r="101" spans="1:7" x14ac:dyDescent="0.25">
      <c r="A101" s="107"/>
      <c r="B101" s="86"/>
      <c r="C101" s="72"/>
      <c r="D101" s="108"/>
      <c r="E101" s="108"/>
      <c r="F101" s="108"/>
      <c r="G101" s="108"/>
    </row>
    <row r="102" spans="1:7" x14ac:dyDescent="0.25">
      <c r="A102" s="107"/>
      <c r="B102" s="86"/>
      <c r="C102" s="72"/>
      <c r="D102" s="108"/>
      <c r="E102" s="108"/>
      <c r="F102" s="108"/>
      <c r="G102" s="108"/>
    </row>
    <row r="103" spans="1:7" x14ac:dyDescent="0.25">
      <c r="A103" s="107"/>
      <c r="B103" s="86"/>
      <c r="C103" s="72"/>
      <c r="D103" s="108"/>
      <c r="E103" s="108"/>
      <c r="F103" s="108"/>
      <c r="G103" s="108"/>
    </row>
    <row r="104" spans="1:7" x14ac:dyDescent="0.25">
      <c r="A104" s="107"/>
      <c r="B104" s="86"/>
      <c r="C104" s="72"/>
      <c r="D104" s="108"/>
      <c r="E104" s="108"/>
      <c r="F104" s="108"/>
      <c r="G104" s="108"/>
    </row>
    <row r="105" spans="1:7" x14ac:dyDescent="0.25">
      <c r="A105" s="107"/>
      <c r="B105" s="86"/>
      <c r="C105" s="72"/>
      <c r="D105" s="108"/>
      <c r="E105" s="108"/>
      <c r="F105" s="108"/>
      <c r="G105" s="108"/>
    </row>
    <row r="106" spans="1:7" x14ac:dyDescent="0.25">
      <c r="A106" s="107"/>
      <c r="B106" s="86"/>
      <c r="C106" s="72"/>
      <c r="D106" s="108"/>
      <c r="E106" s="108"/>
      <c r="F106" s="108"/>
      <c r="G106" s="108"/>
    </row>
    <row r="107" spans="1:7" x14ac:dyDescent="0.25">
      <c r="A107" s="107"/>
      <c r="B107" s="86"/>
      <c r="C107" s="72"/>
      <c r="D107" s="108"/>
      <c r="E107" s="108"/>
      <c r="F107" s="108"/>
      <c r="G107" s="108"/>
    </row>
    <row r="108" spans="1:7" x14ac:dyDescent="0.25">
      <c r="A108" s="107"/>
      <c r="B108" s="86"/>
      <c r="C108" s="72"/>
      <c r="D108" s="108"/>
      <c r="E108" s="108"/>
      <c r="F108" s="108"/>
      <c r="G108" s="108"/>
    </row>
    <row r="109" spans="1:7" x14ac:dyDescent="0.25">
      <c r="A109" s="107"/>
      <c r="B109" s="86"/>
      <c r="C109" s="72"/>
      <c r="D109" s="108"/>
      <c r="E109" s="108"/>
      <c r="F109" s="108"/>
      <c r="G109" s="108"/>
    </row>
    <row r="110" spans="1:7" x14ac:dyDescent="0.25">
      <c r="A110" s="107"/>
      <c r="B110" s="86"/>
      <c r="C110" s="72"/>
      <c r="D110" s="108"/>
      <c r="E110" s="108"/>
      <c r="F110" s="108"/>
      <c r="G110" s="108"/>
    </row>
    <row r="111" spans="1:7" x14ac:dyDescent="0.25">
      <c r="A111" s="107"/>
      <c r="B111" s="86"/>
      <c r="C111" s="72"/>
      <c r="D111" s="108"/>
      <c r="E111" s="108"/>
      <c r="F111" s="108"/>
      <c r="G111" s="108"/>
    </row>
    <row r="112" spans="1:7" x14ac:dyDescent="0.25">
      <c r="A112" s="107"/>
      <c r="B112" s="86"/>
      <c r="C112" s="72"/>
      <c r="D112" s="108"/>
      <c r="E112" s="108"/>
      <c r="F112" s="108"/>
      <c r="G112" s="108"/>
    </row>
    <row r="113" spans="1:7" x14ac:dyDescent="0.25">
      <c r="A113" s="107"/>
      <c r="B113" s="86"/>
      <c r="C113" s="72"/>
      <c r="D113" s="108"/>
      <c r="E113" s="108"/>
      <c r="F113" s="108"/>
      <c r="G113" s="108"/>
    </row>
    <row r="114" spans="1:7" x14ac:dyDescent="0.25">
      <c r="A114" s="107"/>
      <c r="B114" s="86"/>
      <c r="C114" s="72"/>
      <c r="D114" s="108"/>
      <c r="E114" s="108"/>
      <c r="F114" s="108"/>
      <c r="G114" s="108"/>
    </row>
    <row r="115" spans="1:7" x14ac:dyDescent="0.25">
      <c r="A115" s="107"/>
      <c r="B115" s="86"/>
      <c r="C115" s="72"/>
      <c r="D115" s="108"/>
      <c r="E115" s="108"/>
      <c r="F115" s="108"/>
      <c r="G115" s="108"/>
    </row>
    <row r="116" spans="1:7" x14ac:dyDescent="0.25">
      <c r="A116" s="107"/>
      <c r="B116" s="86"/>
      <c r="C116" s="72"/>
      <c r="D116" s="108"/>
      <c r="E116" s="108"/>
      <c r="F116" s="108"/>
      <c r="G116" s="108"/>
    </row>
    <row r="117" spans="1:7" x14ac:dyDescent="0.25">
      <c r="A117" s="107"/>
      <c r="B117" s="86"/>
      <c r="C117" s="72"/>
      <c r="D117" s="108"/>
      <c r="E117" s="108"/>
      <c r="F117" s="108"/>
      <c r="G117" s="108"/>
    </row>
    <row r="118" spans="1:7" x14ac:dyDescent="0.25">
      <c r="A118" s="107"/>
      <c r="B118" s="86"/>
      <c r="C118" s="72"/>
      <c r="D118" s="108"/>
      <c r="E118" s="108"/>
      <c r="F118" s="108"/>
      <c r="G118" s="108"/>
    </row>
    <row r="119" spans="1:7" x14ac:dyDescent="0.25">
      <c r="A119" s="107"/>
      <c r="B119" s="86"/>
      <c r="C119" s="72"/>
      <c r="D119" s="108"/>
      <c r="E119" s="108"/>
      <c r="F119" s="108"/>
      <c r="G119" s="108"/>
    </row>
    <row r="120" spans="1:7" x14ac:dyDescent="0.25">
      <c r="A120" s="107"/>
      <c r="B120" s="86"/>
      <c r="C120" s="72"/>
      <c r="D120" s="108"/>
      <c r="E120" s="108"/>
      <c r="F120" s="108"/>
      <c r="G120" s="108"/>
    </row>
    <row r="121" spans="1:7" x14ac:dyDescent="0.25">
      <c r="A121" s="107"/>
      <c r="B121" s="86"/>
      <c r="C121" s="72"/>
      <c r="D121" s="108"/>
      <c r="E121" s="108"/>
      <c r="F121" s="108"/>
      <c r="G121" s="108"/>
    </row>
    <row r="122" spans="1:7" x14ac:dyDescent="0.25">
      <c r="A122" s="107"/>
      <c r="B122" s="86"/>
      <c r="C122" s="72"/>
      <c r="D122" s="108"/>
      <c r="E122" s="108"/>
      <c r="F122" s="108"/>
      <c r="G122" s="108"/>
    </row>
    <row r="123" spans="1:7" x14ac:dyDescent="0.25">
      <c r="A123" s="107"/>
      <c r="B123" s="86"/>
      <c r="C123" s="72"/>
      <c r="D123" s="108"/>
      <c r="E123" s="108"/>
      <c r="F123" s="108"/>
      <c r="G123" s="108"/>
    </row>
    <row r="124" spans="1:7" x14ac:dyDescent="0.25">
      <c r="A124" s="107"/>
      <c r="B124" s="86"/>
      <c r="C124" s="72"/>
      <c r="D124" s="108"/>
      <c r="E124" s="108"/>
      <c r="F124" s="108"/>
      <c r="G124" s="108"/>
    </row>
    <row r="125" spans="1:7" x14ac:dyDescent="0.25">
      <c r="A125" s="107"/>
      <c r="B125" s="86"/>
      <c r="C125" s="72"/>
      <c r="D125" s="108"/>
      <c r="E125" s="108"/>
      <c r="F125" s="108"/>
      <c r="G125" s="108"/>
    </row>
    <row r="126" spans="1:7" x14ac:dyDescent="0.25">
      <c r="A126" s="107"/>
      <c r="B126" s="86"/>
      <c r="C126" s="72"/>
      <c r="D126" s="108"/>
      <c r="E126" s="108"/>
      <c r="F126" s="108"/>
      <c r="G126" s="108"/>
    </row>
    <row r="127" spans="1:7" x14ac:dyDescent="0.25">
      <c r="A127" s="107"/>
      <c r="B127" s="86"/>
      <c r="C127" s="72"/>
      <c r="D127" s="108"/>
      <c r="E127" s="108"/>
      <c r="F127" s="108"/>
      <c r="G127" s="108"/>
    </row>
    <row r="128" spans="1:7" x14ac:dyDescent="0.25">
      <c r="A128" s="107"/>
      <c r="B128" s="86"/>
      <c r="C128" s="72"/>
      <c r="D128" s="108"/>
      <c r="E128" s="108"/>
      <c r="F128" s="108"/>
      <c r="G128" s="108"/>
    </row>
    <row r="129" spans="1:7" x14ac:dyDescent="0.25">
      <c r="A129" s="107"/>
      <c r="B129" s="86"/>
      <c r="C129" s="72"/>
      <c r="D129" s="108"/>
      <c r="E129" s="108"/>
      <c r="F129" s="108"/>
      <c r="G129" s="108"/>
    </row>
    <row r="130" spans="1:7" x14ac:dyDescent="0.25">
      <c r="A130" s="107"/>
      <c r="B130" s="86"/>
      <c r="C130" s="72"/>
      <c r="D130" s="108"/>
      <c r="E130" s="108"/>
      <c r="F130" s="108"/>
      <c r="G130" s="108"/>
    </row>
    <row r="131" spans="1:7" x14ac:dyDescent="0.25">
      <c r="A131" s="107"/>
      <c r="B131" s="86"/>
      <c r="C131" s="72"/>
      <c r="D131" s="108"/>
      <c r="E131" s="108"/>
      <c r="F131" s="108"/>
      <c r="G131" s="108"/>
    </row>
    <row r="132" spans="1:7" x14ac:dyDescent="0.25">
      <c r="A132" s="107"/>
      <c r="B132" s="86"/>
      <c r="C132" s="72"/>
      <c r="D132" s="108"/>
      <c r="E132" s="108"/>
      <c r="F132" s="108"/>
      <c r="G132" s="108"/>
    </row>
    <row r="133" spans="1:7" x14ac:dyDescent="0.25">
      <c r="A133" s="107"/>
      <c r="B133" s="86"/>
      <c r="C133" s="72"/>
      <c r="D133" s="108"/>
      <c r="E133" s="108"/>
      <c r="F133" s="108"/>
      <c r="G133" s="108"/>
    </row>
    <row r="134" spans="1:7" x14ac:dyDescent="0.25">
      <c r="A134" s="107"/>
      <c r="B134" s="86"/>
      <c r="C134" s="72"/>
      <c r="D134" s="108"/>
      <c r="E134" s="108"/>
      <c r="F134" s="108"/>
      <c r="G134" s="108"/>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F8890-E69A-437A-820B-000A12376C65}">
  <dimension ref="A1:P134"/>
  <sheetViews>
    <sheetView workbookViewId="0"/>
  </sheetViews>
  <sheetFormatPr defaultRowHeight="15" x14ac:dyDescent="0.25"/>
  <cols>
    <col min="1" max="1" width="9.28515625" style="65" customWidth="1"/>
    <col min="2" max="2" width="7.7109375" style="65" customWidth="1"/>
    <col min="3" max="3" width="14.7109375" style="65" customWidth="1"/>
    <col min="4" max="4" width="14.28515625" style="65" customWidth="1"/>
    <col min="5" max="6" width="14.7109375" style="65" customWidth="1"/>
    <col min="7" max="7" width="14.7109375" style="76" customWidth="1"/>
    <col min="8" max="257" width="8.7109375" style="65"/>
    <col min="258" max="258" width="7.7109375" style="65" customWidth="1"/>
    <col min="259" max="259" width="14.7109375" style="65" customWidth="1"/>
    <col min="260" max="260" width="14.28515625" style="65" customWidth="1"/>
    <col min="261" max="263" width="14.7109375" style="65" customWidth="1"/>
    <col min="264" max="513" width="8.7109375" style="65"/>
    <col min="514" max="514" width="7.7109375" style="65" customWidth="1"/>
    <col min="515" max="515" width="14.7109375" style="65" customWidth="1"/>
    <col min="516" max="516" width="14.28515625" style="65" customWidth="1"/>
    <col min="517" max="519" width="14.7109375" style="65" customWidth="1"/>
    <col min="520" max="769" width="8.7109375" style="65"/>
    <col min="770" max="770" width="7.7109375" style="65" customWidth="1"/>
    <col min="771" max="771" width="14.7109375" style="65" customWidth="1"/>
    <col min="772" max="772" width="14.28515625" style="65" customWidth="1"/>
    <col min="773" max="775" width="14.7109375" style="65" customWidth="1"/>
    <col min="776" max="1025" width="8.7109375" style="65"/>
    <col min="1026" max="1026" width="7.7109375" style="65" customWidth="1"/>
    <col min="1027" max="1027" width="14.7109375" style="65" customWidth="1"/>
    <col min="1028" max="1028" width="14.28515625" style="65" customWidth="1"/>
    <col min="1029" max="1031" width="14.7109375" style="65" customWidth="1"/>
    <col min="1032" max="1281" width="8.7109375" style="65"/>
    <col min="1282" max="1282" width="7.7109375" style="65" customWidth="1"/>
    <col min="1283" max="1283" width="14.7109375" style="65" customWidth="1"/>
    <col min="1284" max="1284" width="14.28515625" style="65" customWidth="1"/>
    <col min="1285" max="1287" width="14.7109375" style="65" customWidth="1"/>
    <col min="1288" max="1537" width="8.7109375" style="65"/>
    <col min="1538" max="1538" width="7.7109375" style="65" customWidth="1"/>
    <col min="1539" max="1539" width="14.7109375" style="65" customWidth="1"/>
    <col min="1540" max="1540" width="14.28515625" style="65" customWidth="1"/>
    <col min="1541" max="1543" width="14.7109375" style="65" customWidth="1"/>
    <col min="1544" max="1793" width="8.7109375" style="65"/>
    <col min="1794" max="1794" width="7.7109375" style="65" customWidth="1"/>
    <col min="1795" max="1795" width="14.7109375" style="65" customWidth="1"/>
    <col min="1796" max="1796" width="14.28515625" style="65" customWidth="1"/>
    <col min="1797" max="1799" width="14.7109375" style="65" customWidth="1"/>
    <col min="1800" max="2049" width="8.7109375" style="65"/>
    <col min="2050" max="2050" width="7.7109375" style="65" customWidth="1"/>
    <col min="2051" max="2051" width="14.7109375" style="65" customWidth="1"/>
    <col min="2052" max="2052" width="14.28515625" style="65" customWidth="1"/>
    <col min="2053" max="2055" width="14.7109375" style="65" customWidth="1"/>
    <col min="2056" max="2305" width="8.7109375" style="65"/>
    <col min="2306" max="2306" width="7.7109375" style="65" customWidth="1"/>
    <col min="2307" max="2307" width="14.7109375" style="65" customWidth="1"/>
    <col min="2308" max="2308" width="14.28515625" style="65" customWidth="1"/>
    <col min="2309" max="2311" width="14.7109375" style="65" customWidth="1"/>
    <col min="2312" max="2561" width="8.7109375" style="65"/>
    <col min="2562" max="2562" width="7.7109375" style="65" customWidth="1"/>
    <col min="2563" max="2563" width="14.7109375" style="65" customWidth="1"/>
    <col min="2564" max="2564" width="14.28515625" style="65" customWidth="1"/>
    <col min="2565" max="2567" width="14.7109375" style="65" customWidth="1"/>
    <col min="2568" max="2817" width="8.7109375" style="65"/>
    <col min="2818" max="2818" width="7.7109375" style="65" customWidth="1"/>
    <col min="2819" max="2819" width="14.7109375" style="65" customWidth="1"/>
    <col min="2820" max="2820" width="14.28515625" style="65" customWidth="1"/>
    <col min="2821" max="2823" width="14.7109375" style="65" customWidth="1"/>
    <col min="2824" max="3073" width="8.7109375" style="65"/>
    <col min="3074" max="3074" width="7.7109375" style="65" customWidth="1"/>
    <col min="3075" max="3075" width="14.7109375" style="65" customWidth="1"/>
    <col min="3076" max="3076" width="14.28515625" style="65" customWidth="1"/>
    <col min="3077" max="3079" width="14.7109375" style="65" customWidth="1"/>
    <col min="3080" max="3329" width="8.7109375" style="65"/>
    <col min="3330" max="3330" width="7.7109375" style="65" customWidth="1"/>
    <col min="3331" max="3331" width="14.7109375" style="65" customWidth="1"/>
    <col min="3332" max="3332" width="14.28515625" style="65" customWidth="1"/>
    <col min="3333" max="3335" width="14.7109375" style="65" customWidth="1"/>
    <col min="3336" max="3585" width="8.7109375" style="65"/>
    <col min="3586" max="3586" width="7.7109375" style="65" customWidth="1"/>
    <col min="3587" max="3587" width="14.7109375" style="65" customWidth="1"/>
    <col min="3588" max="3588" width="14.28515625" style="65" customWidth="1"/>
    <col min="3589" max="3591" width="14.7109375" style="65" customWidth="1"/>
    <col min="3592" max="3841" width="8.7109375" style="65"/>
    <col min="3842" max="3842" width="7.7109375" style="65" customWidth="1"/>
    <col min="3843" max="3843" width="14.7109375" style="65" customWidth="1"/>
    <col min="3844" max="3844" width="14.28515625" style="65" customWidth="1"/>
    <col min="3845" max="3847" width="14.7109375" style="65" customWidth="1"/>
    <col min="3848" max="4097" width="8.7109375" style="65"/>
    <col min="4098" max="4098" width="7.7109375" style="65" customWidth="1"/>
    <col min="4099" max="4099" width="14.7109375" style="65" customWidth="1"/>
    <col min="4100" max="4100" width="14.28515625" style="65" customWidth="1"/>
    <col min="4101" max="4103" width="14.7109375" style="65" customWidth="1"/>
    <col min="4104" max="4353" width="8.7109375" style="65"/>
    <col min="4354" max="4354" width="7.7109375" style="65" customWidth="1"/>
    <col min="4355" max="4355" width="14.7109375" style="65" customWidth="1"/>
    <col min="4356" max="4356" width="14.28515625" style="65" customWidth="1"/>
    <col min="4357" max="4359" width="14.7109375" style="65" customWidth="1"/>
    <col min="4360" max="4609" width="8.7109375" style="65"/>
    <col min="4610" max="4610" width="7.7109375" style="65" customWidth="1"/>
    <col min="4611" max="4611" width="14.7109375" style="65" customWidth="1"/>
    <col min="4612" max="4612" width="14.28515625" style="65" customWidth="1"/>
    <col min="4613" max="4615" width="14.7109375" style="65" customWidth="1"/>
    <col min="4616" max="4865" width="8.7109375" style="65"/>
    <col min="4866" max="4866" width="7.7109375" style="65" customWidth="1"/>
    <col min="4867" max="4867" width="14.7109375" style="65" customWidth="1"/>
    <col min="4868" max="4868" width="14.28515625" style="65" customWidth="1"/>
    <col min="4869" max="4871" width="14.7109375" style="65" customWidth="1"/>
    <col min="4872" max="5121" width="8.7109375" style="65"/>
    <col min="5122" max="5122" width="7.7109375" style="65" customWidth="1"/>
    <col min="5123" max="5123" width="14.7109375" style="65" customWidth="1"/>
    <col min="5124" max="5124" width="14.28515625" style="65" customWidth="1"/>
    <col min="5125" max="5127" width="14.7109375" style="65" customWidth="1"/>
    <col min="5128" max="5377" width="8.7109375" style="65"/>
    <col min="5378" max="5378" width="7.7109375" style="65" customWidth="1"/>
    <col min="5379" max="5379" width="14.7109375" style="65" customWidth="1"/>
    <col min="5380" max="5380" width="14.28515625" style="65" customWidth="1"/>
    <col min="5381" max="5383" width="14.7109375" style="65" customWidth="1"/>
    <col min="5384" max="5633" width="8.7109375" style="65"/>
    <col min="5634" max="5634" width="7.7109375" style="65" customWidth="1"/>
    <col min="5635" max="5635" width="14.7109375" style="65" customWidth="1"/>
    <col min="5636" max="5636" width="14.28515625" style="65" customWidth="1"/>
    <col min="5637" max="5639" width="14.7109375" style="65" customWidth="1"/>
    <col min="5640" max="5889" width="8.7109375" style="65"/>
    <col min="5890" max="5890" width="7.7109375" style="65" customWidth="1"/>
    <col min="5891" max="5891" width="14.7109375" style="65" customWidth="1"/>
    <col min="5892" max="5892" width="14.28515625" style="65" customWidth="1"/>
    <col min="5893" max="5895" width="14.7109375" style="65" customWidth="1"/>
    <col min="5896" max="6145" width="8.7109375" style="65"/>
    <col min="6146" max="6146" width="7.7109375" style="65" customWidth="1"/>
    <col min="6147" max="6147" width="14.7109375" style="65" customWidth="1"/>
    <col min="6148" max="6148" width="14.28515625" style="65" customWidth="1"/>
    <col min="6149" max="6151" width="14.7109375" style="65" customWidth="1"/>
    <col min="6152" max="6401" width="8.7109375" style="65"/>
    <col min="6402" max="6402" width="7.7109375" style="65" customWidth="1"/>
    <col min="6403" max="6403" width="14.7109375" style="65" customWidth="1"/>
    <col min="6404" max="6404" width="14.28515625" style="65" customWidth="1"/>
    <col min="6405" max="6407" width="14.7109375" style="65" customWidth="1"/>
    <col min="6408" max="6657" width="8.7109375" style="65"/>
    <col min="6658" max="6658" width="7.7109375" style="65" customWidth="1"/>
    <col min="6659" max="6659" width="14.7109375" style="65" customWidth="1"/>
    <col min="6660" max="6660" width="14.28515625" style="65" customWidth="1"/>
    <col min="6661" max="6663" width="14.7109375" style="65" customWidth="1"/>
    <col min="6664" max="6913" width="8.7109375" style="65"/>
    <col min="6914" max="6914" width="7.7109375" style="65" customWidth="1"/>
    <col min="6915" max="6915" width="14.7109375" style="65" customWidth="1"/>
    <col min="6916" max="6916" width="14.28515625" style="65" customWidth="1"/>
    <col min="6917" max="6919" width="14.7109375" style="65" customWidth="1"/>
    <col min="6920" max="7169" width="8.7109375" style="65"/>
    <col min="7170" max="7170" width="7.7109375" style="65" customWidth="1"/>
    <col min="7171" max="7171" width="14.7109375" style="65" customWidth="1"/>
    <col min="7172" max="7172" width="14.28515625" style="65" customWidth="1"/>
    <col min="7173" max="7175" width="14.7109375" style="65" customWidth="1"/>
    <col min="7176" max="7425" width="8.7109375" style="65"/>
    <col min="7426" max="7426" width="7.7109375" style="65" customWidth="1"/>
    <col min="7427" max="7427" width="14.7109375" style="65" customWidth="1"/>
    <col min="7428" max="7428" width="14.28515625" style="65" customWidth="1"/>
    <col min="7429" max="7431" width="14.7109375" style="65" customWidth="1"/>
    <col min="7432" max="7681" width="8.7109375" style="65"/>
    <col min="7682" max="7682" width="7.7109375" style="65" customWidth="1"/>
    <col min="7683" max="7683" width="14.7109375" style="65" customWidth="1"/>
    <col min="7684" max="7684" width="14.28515625" style="65" customWidth="1"/>
    <col min="7685" max="7687" width="14.7109375" style="65" customWidth="1"/>
    <col min="7688" max="7937" width="8.7109375" style="65"/>
    <col min="7938" max="7938" width="7.7109375" style="65" customWidth="1"/>
    <col min="7939" max="7939" width="14.7109375" style="65" customWidth="1"/>
    <col min="7940" max="7940" width="14.28515625" style="65" customWidth="1"/>
    <col min="7941" max="7943" width="14.7109375" style="65" customWidth="1"/>
    <col min="7944" max="8193" width="8.7109375" style="65"/>
    <col min="8194" max="8194" width="7.7109375" style="65" customWidth="1"/>
    <col min="8195" max="8195" width="14.7109375" style="65" customWidth="1"/>
    <col min="8196" max="8196" width="14.28515625" style="65" customWidth="1"/>
    <col min="8197" max="8199" width="14.7109375" style="65" customWidth="1"/>
    <col min="8200" max="8449" width="8.7109375" style="65"/>
    <col min="8450" max="8450" width="7.7109375" style="65" customWidth="1"/>
    <col min="8451" max="8451" width="14.7109375" style="65" customWidth="1"/>
    <col min="8452" max="8452" width="14.28515625" style="65" customWidth="1"/>
    <col min="8453" max="8455" width="14.7109375" style="65" customWidth="1"/>
    <col min="8456" max="8705" width="8.7109375" style="65"/>
    <col min="8706" max="8706" width="7.7109375" style="65" customWidth="1"/>
    <col min="8707" max="8707" width="14.7109375" style="65" customWidth="1"/>
    <col min="8708" max="8708" width="14.28515625" style="65" customWidth="1"/>
    <col min="8709" max="8711" width="14.7109375" style="65" customWidth="1"/>
    <col min="8712" max="8961" width="8.7109375" style="65"/>
    <col min="8962" max="8962" width="7.7109375" style="65" customWidth="1"/>
    <col min="8963" max="8963" width="14.7109375" style="65" customWidth="1"/>
    <col min="8964" max="8964" width="14.28515625" style="65" customWidth="1"/>
    <col min="8965" max="8967" width="14.7109375" style="65" customWidth="1"/>
    <col min="8968" max="9217" width="8.7109375" style="65"/>
    <col min="9218" max="9218" width="7.7109375" style="65" customWidth="1"/>
    <col min="9219" max="9219" width="14.7109375" style="65" customWidth="1"/>
    <col min="9220" max="9220" width="14.28515625" style="65" customWidth="1"/>
    <col min="9221" max="9223" width="14.7109375" style="65" customWidth="1"/>
    <col min="9224" max="9473" width="8.7109375" style="65"/>
    <col min="9474" max="9474" width="7.7109375" style="65" customWidth="1"/>
    <col min="9475" max="9475" width="14.7109375" style="65" customWidth="1"/>
    <col min="9476" max="9476" width="14.28515625" style="65" customWidth="1"/>
    <col min="9477" max="9479" width="14.7109375" style="65" customWidth="1"/>
    <col min="9480" max="9729" width="8.7109375" style="65"/>
    <col min="9730" max="9730" width="7.7109375" style="65" customWidth="1"/>
    <col min="9731" max="9731" width="14.7109375" style="65" customWidth="1"/>
    <col min="9732" max="9732" width="14.28515625" style="65" customWidth="1"/>
    <col min="9733" max="9735" width="14.7109375" style="65" customWidth="1"/>
    <col min="9736" max="9985" width="8.7109375" style="65"/>
    <col min="9986" max="9986" width="7.7109375" style="65" customWidth="1"/>
    <col min="9987" max="9987" width="14.7109375" style="65" customWidth="1"/>
    <col min="9988" max="9988" width="14.28515625" style="65" customWidth="1"/>
    <col min="9989" max="9991" width="14.7109375" style="65" customWidth="1"/>
    <col min="9992" max="10241" width="8.7109375" style="65"/>
    <col min="10242" max="10242" width="7.7109375" style="65" customWidth="1"/>
    <col min="10243" max="10243" width="14.7109375" style="65" customWidth="1"/>
    <col min="10244" max="10244" width="14.28515625" style="65" customWidth="1"/>
    <col min="10245" max="10247" width="14.7109375" style="65" customWidth="1"/>
    <col min="10248" max="10497" width="8.7109375" style="65"/>
    <col min="10498" max="10498" width="7.7109375" style="65" customWidth="1"/>
    <col min="10499" max="10499" width="14.7109375" style="65" customWidth="1"/>
    <col min="10500" max="10500" width="14.28515625" style="65" customWidth="1"/>
    <col min="10501" max="10503" width="14.7109375" style="65" customWidth="1"/>
    <col min="10504" max="10753" width="8.7109375" style="65"/>
    <col min="10754" max="10754" width="7.7109375" style="65" customWidth="1"/>
    <col min="10755" max="10755" width="14.7109375" style="65" customWidth="1"/>
    <col min="10756" max="10756" width="14.28515625" style="65" customWidth="1"/>
    <col min="10757" max="10759" width="14.7109375" style="65" customWidth="1"/>
    <col min="10760" max="11009" width="8.7109375" style="65"/>
    <col min="11010" max="11010" width="7.7109375" style="65" customWidth="1"/>
    <col min="11011" max="11011" width="14.7109375" style="65" customWidth="1"/>
    <col min="11012" max="11012" width="14.28515625" style="65" customWidth="1"/>
    <col min="11013" max="11015" width="14.7109375" style="65" customWidth="1"/>
    <col min="11016" max="11265" width="8.7109375" style="65"/>
    <col min="11266" max="11266" width="7.7109375" style="65" customWidth="1"/>
    <col min="11267" max="11267" width="14.7109375" style="65" customWidth="1"/>
    <col min="11268" max="11268" width="14.28515625" style="65" customWidth="1"/>
    <col min="11269" max="11271" width="14.7109375" style="65" customWidth="1"/>
    <col min="11272" max="11521" width="8.7109375" style="65"/>
    <col min="11522" max="11522" width="7.7109375" style="65" customWidth="1"/>
    <col min="11523" max="11523" width="14.7109375" style="65" customWidth="1"/>
    <col min="11524" max="11524" width="14.28515625" style="65" customWidth="1"/>
    <col min="11525" max="11527" width="14.7109375" style="65" customWidth="1"/>
    <col min="11528" max="11777" width="8.7109375" style="65"/>
    <col min="11778" max="11778" width="7.7109375" style="65" customWidth="1"/>
    <col min="11779" max="11779" width="14.7109375" style="65" customWidth="1"/>
    <col min="11780" max="11780" width="14.28515625" style="65" customWidth="1"/>
    <col min="11781" max="11783" width="14.7109375" style="65" customWidth="1"/>
    <col min="11784" max="12033" width="8.7109375" style="65"/>
    <col min="12034" max="12034" width="7.7109375" style="65" customWidth="1"/>
    <col min="12035" max="12035" width="14.7109375" style="65" customWidth="1"/>
    <col min="12036" max="12036" width="14.28515625" style="65" customWidth="1"/>
    <col min="12037" max="12039" width="14.7109375" style="65" customWidth="1"/>
    <col min="12040" max="12289" width="8.7109375" style="65"/>
    <col min="12290" max="12290" width="7.7109375" style="65" customWidth="1"/>
    <col min="12291" max="12291" width="14.7109375" style="65" customWidth="1"/>
    <col min="12292" max="12292" width="14.28515625" style="65" customWidth="1"/>
    <col min="12293" max="12295" width="14.7109375" style="65" customWidth="1"/>
    <col min="12296" max="12545" width="8.7109375" style="65"/>
    <col min="12546" max="12546" width="7.7109375" style="65" customWidth="1"/>
    <col min="12547" max="12547" width="14.7109375" style="65" customWidth="1"/>
    <col min="12548" max="12548" width="14.28515625" style="65" customWidth="1"/>
    <col min="12549" max="12551" width="14.7109375" style="65" customWidth="1"/>
    <col min="12552" max="12801" width="8.7109375" style="65"/>
    <col min="12802" max="12802" width="7.7109375" style="65" customWidth="1"/>
    <col min="12803" max="12803" width="14.7109375" style="65" customWidth="1"/>
    <col min="12804" max="12804" width="14.28515625" style="65" customWidth="1"/>
    <col min="12805" max="12807" width="14.7109375" style="65" customWidth="1"/>
    <col min="12808" max="13057" width="8.7109375" style="65"/>
    <col min="13058" max="13058" width="7.7109375" style="65" customWidth="1"/>
    <col min="13059" max="13059" width="14.7109375" style="65" customWidth="1"/>
    <col min="13060" max="13060" width="14.28515625" style="65" customWidth="1"/>
    <col min="13061" max="13063" width="14.7109375" style="65" customWidth="1"/>
    <col min="13064" max="13313" width="8.7109375" style="65"/>
    <col min="13314" max="13314" width="7.7109375" style="65" customWidth="1"/>
    <col min="13315" max="13315" width="14.7109375" style="65" customWidth="1"/>
    <col min="13316" max="13316" width="14.28515625" style="65" customWidth="1"/>
    <col min="13317" max="13319" width="14.7109375" style="65" customWidth="1"/>
    <col min="13320" max="13569" width="8.7109375" style="65"/>
    <col min="13570" max="13570" width="7.7109375" style="65" customWidth="1"/>
    <col min="13571" max="13571" width="14.7109375" style="65" customWidth="1"/>
    <col min="13572" max="13572" width="14.28515625" style="65" customWidth="1"/>
    <col min="13573" max="13575" width="14.7109375" style="65" customWidth="1"/>
    <col min="13576" max="13825" width="8.7109375" style="65"/>
    <col min="13826" max="13826" width="7.7109375" style="65" customWidth="1"/>
    <col min="13827" max="13827" width="14.7109375" style="65" customWidth="1"/>
    <col min="13828" max="13828" width="14.28515625" style="65" customWidth="1"/>
    <col min="13829" max="13831" width="14.7109375" style="65" customWidth="1"/>
    <col min="13832" max="14081" width="8.7109375" style="65"/>
    <col min="14082" max="14082" width="7.7109375" style="65" customWidth="1"/>
    <col min="14083" max="14083" width="14.7109375" style="65" customWidth="1"/>
    <col min="14084" max="14084" width="14.28515625" style="65" customWidth="1"/>
    <col min="14085" max="14087" width="14.7109375" style="65" customWidth="1"/>
    <col min="14088" max="14337" width="8.7109375" style="65"/>
    <col min="14338" max="14338" width="7.7109375" style="65" customWidth="1"/>
    <col min="14339" max="14339" width="14.7109375" style="65" customWidth="1"/>
    <col min="14340" max="14340" width="14.28515625" style="65" customWidth="1"/>
    <col min="14341" max="14343" width="14.7109375" style="65" customWidth="1"/>
    <col min="14344" max="14593" width="8.7109375" style="65"/>
    <col min="14594" max="14594" width="7.7109375" style="65" customWidth="1"/>
    <col min="14595" max="14595" width="14.7109375" style="65" customWidth="1"/>
    <col min="14596" max="14596" width="14.28515625" style="65" customWidth="1"/>
    <col min="14597" max="14599" width="14.7109375" style="65" customWidth="1"/>
    <col min="14600" max="14849" width="8.7109375" style="65"/>
    <col min="14850" max="14850" width="7.7109375" style="65" customWidth="1"/>
    <col min="14851" max="14851" width="14.7109375" style="65" customWidth="1"/>
    <col min="14852" max="14852" width="14.28515625" style="65" customWidth="1"/>
    <col min="14853" max="14855" width="14.7109375" style="65" customWidth="1"/>
    <col min="14856" max="15105" width="8.7109375" style="65"/>
    <col min="15106" max="15106" width="7.7109375" style="65" customWidth="1"/>
    <col min="15107" max="15107" width="14.7109375" style="65" customWidth="1"/>
    <col min="15108" max="15108" width="14.28515625" style="65" customWidth="1"/>
    <col min="15109" max="15111" width="14.7109375" style="65" customWidth="1"/>
    <col min="15112" max="15361" width="8.7109375" style="65"/>
    <col min="15362" max="15362" width="7.7109375" style="65" customWidth="1"/>
    <col min="15363" max="15363" width="14.7109375" style="65" customWidth="1"/>
    <col min="15364" max="15364" width="14.28515625" style="65" customWidth="1"/>
    <col min="15365" max="15367" width="14.7109375" style="65" customWidth="1"/>
    <col min="15368" max="15617" width="8.7109375" style="65"/>
    <col min="15618" max="15618" width="7.7109375" style="65" customWidth="1"/>
    <col min="15619" max="15619" width="14.7109375" style="65" customWidth="1"/>
    <col min="15620" max="15620" width="14.28515625" style="65" customWidth="1"/>
    <col min="15621" max="15623" width="14.7109375" style="65" customWidth="1"/>
    <col min="15624" max="15873" width="8.7109375" style="65"/>
    <col min="15874" max="15874" width="7.7109375" style="65" customWidth="1"/>
    <col min="15875" max="15875" width="14.7109375" style="65" customWidth="1"/>
    <col min="15876" max="15876" width="14.28515625" style="65" customWidth="1"/>
    <col min="15877" max="15879" width="14.7109375" style="65" customWidth="1"/>
    <col min="15880" max="16129" width="8.7109375" style="65"/>
    <col min="16130" max="16130" width="7.7109375" style="65" customWidth="1"/>
    <col min="16131" max="16131" width="14.7109375" style="65" customWidth="1"/>
    <col min="16132" max="16132" width="14.28515625" style="65" customWidth="1"/>
    <col min="16133" max="16135" width="14.7109375" style="65" customWidth="1"/>
    <col min="16136" max="16384" width="8.7109375" style="65"/>
  </cols>
  <sheetData>
    <row r="1" spans="1:16" x14ac:dyDescent="0.25">
      <c r="A1" s="63"/>
      <c r="B1" s="63"/>
      <c r="C1" s="63"/>
      <c r="D1" s="63"/>
      <c r="E1" s="63"/>
      <c r="F1" s="63"/>
      <c r="G1" s="132"/>
    </row>
    <row r="2" spans="1:16" x14ac:dyDescent="0.25">
      <c r="A2" s="63"/>
      <c r="B2" s="63"/>
      <c r="C2" s="63"/>
      <c r="D2" s="63"/>
      <c r="E2" s="63"/>
      <c r="F2" s="66"/>
      <c r="G2" s="133"/>
    </row>
    <row r="3" spans="1:16" x14ac:dyDescent="0.25">
      <c r="A3" s="63"/>
      <c r="B3" s="63"/>
      <c r="C3" s="63"/>
      <c r="D3" s="63"/>
      <c r="E3" s="63"/>
      <c r="F3" s="66"/>
      <c r="G3" s="133"/>
    </row>
    <row r="4" spans="1:16" ht="21" x14ac:dyDescent="0.35">
      <c r="A4" s="63"/>
      <c r="B4" s="70" t="s">
        <v>63</v>
      </c>
      <c r="C4" s="63"/>
      <c r="D4" s="63"/>
      <c r="E4" s="71"/>
      <c r="F4" s="72"/>
      <c r="G4" s="134"/>
      <c r="K4" s="76"/>
      <c r="L4" s="77"/>
    </row>
    <row r="5" spans="1:16" x14ac:dyDescent="0.25">
      <c r="A5" s="63"/>
      <c r="B5" s="63"/>
      <c r="C5" s="63"/>
      <c r="D5" s="63"/>
      <c r="E5" s="63"/>
      <c r="F5" s="72"/>
      <c r="G5" s="135"/>
      <c r="K5" s="78"/>
      <c r="L5" s="77"/>
    </row>
    <row r="6" spans="1:16" x14ac:dyDescent="0.25">
      <c r="A6" s="63"/>
      <c r="B6" s="79" t="s">
        <v>36</v>
      </c>
      <c r="C6" s="80"/>
      <c r="D6" s="81"/>
      <c r="E6" s="126">
        <v>45292</v>
      </c>
      <c r="F6" s="83"/>
      <c r="G6" s="135"/>
      <c r="K6" s="84"/>
      <c r="L6" s="84"/>
    </row>
    <row r="7" spans="1:16" x14ac:dyDescent="0.25">
      <c r="A7" s="63"/>
      <c r="B7" s="85" t="s">
        <v>38</v>
      </c>
      <c r="C7" s="86"/>
      <c r="E7" s="104">
        <v>60</v>
      </c>
      <c r="F7" s="88" t="s">
        <v>28</v>
      </c>
      <c r="G7" s="135"/>
      <c r="J7" s="136"/>
      <c r="K7" s="89"/>
      <c r="L7" s="89"/>
    </row>
    <row r="8" spans="1:16" x14ac:dyDescent="0.25">
      <c r="A8" s="63"/>
      <c r="B8" s="85" t="s">
        <v>44</v>
      </c>
      <c r="C8" s="86"/>
      <c r="D8" s="90">
        <f>E6-1</f>
        <v>45291</v>
      </c>
      <c r="E8" s="91">
        <v>38231.15</v>
      </c>
      <c r="F8" s="88" t="s">
        <v>41</v>
      </c>
      <c r="G8" s="135"/>
      <c r="J8" s="136"/>
      <c r="K8" s="89"/>
      <c r="L8" s="89"/>
    </row>
    <row r="9" spans="1:16" x14ac:dyDescent="0.25">
      <c r="A9" s="63"/>
      <c r="B9" s="85" t="s">
        <v>45</v>
      </c>
      <c r="C9" s="86"/>
      <c r="D9" s="90">
        <f>EOMONTH(D8,E7)</f>
        <v>47118</v>
      </c>
      <c r="E9" s="137">
        <v>0</v>
      </c>
      <c r="F9" s="88" t="s">
        <v>41</v>
      </c>
      <c r="G9" s="135"/>
      <c r="J9" s="136"/>
      <c r="K9" s="89"/>
      <c r="L9" s="89"/>
    </row>
    <row r="10" spans="1:16" x14ac:dyDescent="0.25">
      <c r="A10" s="63"/>
      <c r="B10" s="85" t="s">
        <v>43</v>
      </c>
      <c r="C10" s="86"/>
      <c r="E10" s="95">
        <v>1</v>
      </c>
      <c r="F10" s="88"/>
      <c r="G10" s="135"/>
      <c r="J10" s="136"/>
      <c r="K10" s="94"/>
      <c r="L10" s="94"/>
    </row>
    <row r="11" spans="1:16" x14ac:dyDescent="0.25">
      <c r="A11" s="63"/>
      <c r="B11" s="99" t="s">
        <v>67</v>
      </c>
      <c r="C11" s="100"/>
      <c r="D11" s="101"/>
      <c r="E11" s="138">
        <v>5.6000000000000001E-2</v>
      </c>
      <c r="F11" s="102"/>
      <c r="G11" s="139"/>
      <c r="K11" s="89"/>
      <c r="L11" s="89"/>
      <c r="M11" s="94"/>
      <c r="P11" s="140"/>
    </row>
    <row r="12" spans="1:16" x14ac:dyDescent="0.25">
      <c r="A12" s="63"/>
      <c r="B12" s="104"/>
      <c r="C12" s="86"/>
      <c r="E12" s="105"/>
      <c r="F12" s="104"/>
      <c r="G12" s="139"/>
      <c r="K12" s="89"/>
      <c r="L12" s="89"/>
      <c r="M12" s="94"/>
    </row>
    <row r="13" spans="1:16" x14ac:dyDescent="0.25">
      <c r="G13" s="77"/>
      <c r="L13" s="89"/>
      <c r="M13" s="94"/>
    </row>
    <row r="14" spans="1:16" ht="15.75" thickBot="1" x14ac:dyDescent="0.3">
      <c r="A14" s="106" t="s">
        <v>46</v>
      </c>
      <c r="B14" s="106" t="s">
        <v>47</v>
      </c>
      <c r="C14" s="106" t="s">
        <v>48</v>
      </c>
      <c r="D14" s="106" t="s">
        <v>49</v>
      </c>
      <c r="E14" s="106" t="s">
        <v>50</v>
      </c>
      <c r="F14" s="106" t="s">
        <v>51</v>
      </c>
      <c r="G14" s="141" t="s">
        <v>52</v>
      </c>
      <c r="K14" s="89"/>
      <c r="L14" s="89"/>
      <c r="M14" s="94"/>
    </row>
    <row r="15" spans="1:16" x14ac:dyDescent="0.25">
      <c r="A15" s="107">
        <f>IF(B15="","",E6)</f>
        <v>45292</v>
      </c>
      <c r="B15" s="86">
        <f>IF(E7&gt;0,1,"")</f>
        <v>1</v>
      </c>
      <c r="C15" s="72">
        <f>IF(B15="","",E8)</f>
        <v>38231.15</v>
      </c>
      <c r="D15" s="108">
        <f>IF(B15="","",IPMT($E$11/12,B15,$E$7,-$E$8,$E$9,0))</f>
        <v>178.41203333333337</v>
      </c>
      <c r="E15" s="108">
        <f>IF(B15="","",PPMT($E$11/12,B15,$E$7,-$E$8,$E$9,0))</f>
        <v>553.61330224498329</v>
      </c>
      <c r="F15" s="108">
        <f>IF(B15="","",SUM(D15:E15))</f>
        <v>732.02533557831669</v>
      </c>
      <c r="G15" s="72">
        <f>IF(B15="","",SUM(C15)-SUM(E15))</f>
        <v>37677.536697755015</v>
      </c>
      <c r="K15" s="89"/>
      <c r="L15" s="89"/>
      <c r="M15" s="94"/>
    </row>
    <row r="16" spans="1:16" x14ac:dyDescent="0.25">
      <c r="A16" s="107">
        <f>IF(B16="","",EDATE(A15,1))</f>
        <v>45323</v>
      </c>
      <c r="B16" s="86">
        <f>IF(B15="","",IF(SUM(B15)+1&lt;=$E$7,SUM(B15)+1,""))</f>
        <v>2</v>
      </c>
      <c r="C16" s="72">
        <f>IF(B16="","",G15)</f>
        <v>37677.536697755015</v>
      </c>
      <c r="D16" s="108">
        <f>IF(B16="","",IPMT($E$11/12,B16,$E$7,-$E$8,$E$9,0))</f>
        <v>175.82850458952345</v>
      </c>
      <c r="E16" s="108">
        <f>IF(B16="","",PPMT($E$11/12,B16,$E$7,-$E$8,$E$9,0))</f>
        <v>556.19683098879329</v>
      </c>
      <c r="F16" s="108">
        <f t="shared" ref="F16" si="0">IF(B16="","",SUM(D16:E16))</f>
        <v>732.0253355783168</v>
      </c>
      <c r="G16" s="72">
        <f t="shared" ref="G16:G74" si="1">IF(B16="","",SUM(C16)-SUM(E16))</f>
        <v>37121.339866766219</v>
      </c>
      <c r="K16" s="89"/>
      <c r="L16" s="89"/>
      <c r="M16" s="94"/>
    </row>
    <row r="17" spans="1:13" x14ac:dyDescent="0.25">
      <c r="A17" s="107">
        <f t="shared" ref="A17:A74" si="2">IF(B17="","",EDATE(A16,1))</f>
        <v>45352</v>
      </c>
      <c r="B17" s="86">
        <f t="shared" ref="B17:B74" si="3">IF(B16="","",IF(SUM(B16)+1&lt;=$E$7,SUM(B16)+1,""))</f>
        <v>3</v>
      </c>
      <c r="C17" s="72">
        <f t="shared" ref="C17:C74" si="4">IF(B17="","",G16)</f>
        <v>37121.339866766219</v>
      </c>
      <c r="D17" s="108">
        <f t="shared" ref="D17:D74" si="5">IF(B17="","",IPMT($E$11/12,B17,$E$7,-$E$8,$E$9,0))</f>
        <v>173.23291937824243</v>
      </c>
      <c r="E17" s="108">
        <f t="shared" ref="E17:E74" si="6">IF(B17="","",PPMT($E$11/12,B17,$E$7,-$E$8,$E$9,0))</f>
        <v>558.79241620007429</v>
      </c>
      <c r="F17" s="108">
        <f t="shared" ref="F17:F74" si="7">IF(B17="","",SUM(D17:E17))</f>
        <v>732.02533557831669</v>
      </c>
      <c r="G17" s="72">
        <f t="shared" si="1"/>
        <v>36562.547450566148</v>
      </c>
      <c r="K17" s="89"/>
      <c r="L17" s="89"/>
      <c r="M17" s="94"/>
    </row>
    <row r="18" spans="1:13" x14ac:dyDescent="0.25">
      <c r="A18" s="107">
        <f t="shared" si="2"/>
        <v>45383</v>
      </c>
      <c r="B18" s="86">
        <f t="shared" si="3"/>
        <v>4</v>
      </c>
      <c r="C18" s="72">
        <f t="shared" si="4"/>
        <v>36562.547450566148</v>
      </c>
      <c r="D18" s="108">
        <f t="shared" si="5"/>
        <v>170.62522143597539</v>
      </c>
      <c r="E18" s="108">
        <f t="shared" si="6"/>
        <v>561.40011414234141</v>
      </c>
      <c r="F18" s="108">
        <f t="shared" si="7"/>
        <v>732.0253355783168</v>
      </c>
      <c r="G18" s="72">
        <f t="shared" si="1"/>
        <v>36001.147336423805</v>
      </c>
      <c r="K18" s="89"/>
      <c r="L18" s="89"/>
      <c r="M18" s="94"/>
    </row>
    <row r="19" spans="1:13" x14ac:dyDescent="0.25">
      <c r="A19" s="107">
        <f t="shared" si="2"/>
        <v>45413</v>
      </c>
      <c r="B19" s="86">
        <f t="shared" si="3"/>
        <v>5</v>
      </c>
      <c r="C19" s="72">
        <f t="shared" si="4"/>
        <v>36001.147336423805</v>
      </c>
      <c r="D19" s="108">
        <f t="shared" si="5"/>
        <v>168.00535423664448</v>
      </c>
      <c r="E19" s="108">
        <f t="shared" si="6"/>
        <v>564.01998134167229</v>
      </c>
      <c r="F19" s="108">
        <f t="shared" si="7"/>
        <v>732.0253355783168</v>
      </c>
      <c r="G19" s="72">
        <f t="shared" si="1"/>
        <v>35437.127355082135</v>
      </c>
      <c r="K19" s="89"/>
      <c r="L19" s="89"/>
      <c r="M19" s="94"/>
    </row>
    <row r="20" spans="1:13" x14ac:dyDescent="0.25">
      <c r="A20" s="107">
        <f t="shared" si="2"/>
        <v>45444</v>
      </c>
      <c r="B20" s="86">
        <f t="shared" si="3"/>
        <v>6</v>
      </c>
      <c r="C20" s="72">
        <f t="shared" si="4"/>
        <v>35437.127355082135</v>
      </c>
      <c r="D20" s="108">
        <f t="shared" si="5"/>
        <v>165.37326099038336</v>
      </c>
      <c r="E20" s="108">
        <f t="shared" si="6"/>
        <v>566.65207458793338</v>
      </c>
      <c r="F20" s="108">
        <f t="shared" si="7"/>
        <v>732.0253355783168</v>
      </c>
      <c r="G20" s="72">
        <f t="shared" si="1"/>
        <v>34870.475280494204</v>
      </c>
      <c r="K20" s="89"/>
      <c r="L20" s="89"/>
      <c r="M20" s="94"/>
    </row>
    <row r="21" spans="1:13" x14ac:dyDescent="0.25">
      <c r="A21" s="107">
        <f t="shared" si="2"/>
        <v>45474</v>
      </c>
      <c r="B21" s="86">
        <f t="shared" si="3"/>
        <v>7</v>
      </c>
      <c r="C21" s="72">
        <f t="shared" si="4"/>
        <v>34870.475280494204</v>
      </c>
      <c r="D21" s="108">
        <f t="shared" si="5"/>
        <v>162.7288846423063</v>
      </c>
      <c r="E21" s="108">
        <f t="shared" si="6"/>
        <v>569.29645093601039</v>
      </c>
      <c r="F21" s="108">
        <f t="shared" si="7"/>
        <v>732.02533557831669</v>
      </c>
      <c r="G21" s="72">
        <f t="shared" si="1"/>
        <v>34301.178829558194</v>
      </c>
      <c r="K21" s="89"/>
      <c r="L21" s="89"/>
      <c r="M21" s="94"/>
    </row>
    <row r="22" spans="1:13" x14ac:dyDescent="0.25">
      <c r="A22" s="107">
        <f t="shared" si="2"/>
        <v>45505</v>
      </c>
      <c r="B22" s="86">
        <f t="shared" si="3"/>
        <v>8</v>
      </c>
      <c r="C22" s="72">
        <f t="shared" si="4"/>
        <v>34301.178829558194</v>
      </c>
      <c r="D22" s="108">
        <f t="shared" si="5"/>
        <v>160.07216787127163</v>
      </c>
      <c r="E22" s="108">
        <f t="shared" si="6"/>
        <v>571.95316770704517</v>
      </c>
      <c r="F22" s="108">
        <f t="shared" si="7"/>
        <v>732.0253355783168</v>
      </c>
      <c r="G22" s="72">
        <f t="shared" si="1"/>
        <v>33729.225661851146</v>
      </c>
      <c r="K22" s="89"/>
      <c r="L22" s="89"/>
      <c r="M22" s="94"/>
    </row>
    <row r="23" spans="1:13" x14ac:dyDescent="0.25">
      <c r="A23" s="107">
        <f t="shared" si="2"/>
        <v>45536</v>
      </c>
      <c r="B23" s="86">
        <f t="shared" si="3"/>
        <v>9</v>
      </c>
      <c r="C23" s="72">
        <f t="shared" si="4"/>
        <v>33729.225661851146</v>
      </c>
      <c r="D23" s="108">
        <f t="shared" si="5"/>
        <v>157.40305308863873</v>
      </c>
      <c r="E23" s="108">
        <f t="shared" si="6"/>
        <v>574.62228248967801</v>
      </c>
      <c r="F23" s="108">
        <f t="shared" si="7"/>
        <v>732.0253355783168</v>
      </c>
      <c r="G23" s="72">
        <f t="shared" si="1"/>
        <v>33154.60337936147</v>
      </c>
      <c r="K23" s="89"/>
      <c r="L23" s="89"/>
      <c r="M23" s="94"/>
    </row>
    <row r="24" spans="1:13" x14ac:dyDescent="0.25">
      <c r="A24" s="107">
        <f t="shared" si="2"/>
        <v>45566</v>
      </c>
      <c r="B24" s="86">
        <f t="shared" si="3"/>
        <v>10</v>
      </c>
      <c r="C24" s="72">
        <f t="shared" si="4"/>
        <v>33154.60337936147</v>
      </c>
      <c r="D24" s="108">
        <f t="shared" si="5"/>
        <v>154.72148243702023</v>
      </c>
      <c r="E24" s="108">
        <f t="shared" si="6"/>
        <v>577.3038531412966</v>
      </c>
      <c r="F24" s="108">
        <f t="shared" si="7"/>
        <v>732.0253355783168</v>
      </c>
      <c r="G24" s="72">
        <f t="shared" si="1"/>
        <v>32577.299526220173</v>
      </c>
      <c r="K24" s="89"/>
      <c r="L24" s="89"/>
      <c r="M24" s="94"/>
    </row>
    <row r="25" spans="1:13" x14ac:dyDescent="0.25">
      <c r="A25" s="107">
        <f t="shared" si="2"/>
        <v>45597</v>
      </c>
      <c r="B25" s="86">
        <f t="shared" si="3"/>
        <v>11</v>
      </c>
      <c r="C25" s="72">
        <f t="shared" si="4"/>
        <v>32577.299526220173</v>
      </c>
      <c r="D25" s="108">
        <f t="shared" si="5"/>
        <v>152.0273977890275</v>
      </c>
      <c r="E25" s="108">
        <f t="shared" si="6"/>
        <v>579.99793778928927</v>
      </c>
      <c r="F25" s="108">
        <f t="shared" si="7"/>
        <v>732.0253355783168</v>
      </c>
      <c r="G25" s="72">
        <f t="shared" si="1"/>
        <v>31997.301588430884</v>
      </c>
    </row>
    <row r="26" spans="1:13" x14ac:dyDescent="0.25">
      <c r="A26" s="107">
        <f t="shared" si="2"/>
        <v>45627</v>
      </c>
      <c r="B26" s="86">
        <f t="shared" si="3"/>
        <v>12</v>
      </c>
      <c r="C26" s="72">
        <f t="shared" si="4"/>
        <v>31997.301588430884</v>
      </c>
      <c r="D26" s="108">
        <f t="shared" si="5"/>
        <v>149.32074074601081</v>
      </c>
      <c r="E26" s="108">
        <f t="shared" si="6"/>
        <v>582.70459483230593</v>
      </c>
      <c r="F26" s="108">
        <f t="shared" si="7"/>
        <v>732.0253355783168</v>
      </c>
      <c r="G26" s="72">
        <f t="shared" si="1"/>
        <v>31414.596993598578</v>
      </c>
    </row>
    <row r="27" spans="1:13" x14ac:dyDescent="0.25">
      <c r="A27" s="107">
        <f t="shared" si="2"/>
        <v>45658</v>
      </c>
      <c r="B27" s="86">
        <f t="shared" si="3"/>
        <v>13</v>
      </c>
      <c r="C27" s="72">
        <f t="shared" si="4"/>
        <v>31414.596993598578</v>
      </c>
      <c r="D27" s="108">
        <f t="shared" si="5"/>
        <v>146.6014526367934</v>
      </c>
      <c r="E27" s="108">
        <f t="shared" si="6"/>
        <v>585.4238829415234</v>
      </c>
      <c r="F27" s="108">
        <f t="shared" si="7"/>
        <v>732.0253355783168</v>
      </c>
      <c r="G27" s="72">
        <f t="shared" si="1"/>
        <v>30829.173110657055</v>
      </c>
    </row>
    <row r="28" spans="1:13" x14ac:dyDescent="0.25">
      <c r="A28" s="107">
        <f t="shared" si="2"/>
        <v>45689</v>
      </c>
      <c r="B28" s="86">
        <f t="shared" si="3"/>
        <v>14</v>
      </c>
      <c r="C28" s="72">
        <f t="shared" si="4"/>
        <v>30829.173110657055</v>
      </c>
      <c r="D28" s="108">
        <f t="shared" si="5"/>
        <v>143.86947451639961</v>
      </c>
      <c r="E28" s="108">
        <f t="shared" si="6"/>
        <v>588.15586106191711</v>
      </c>
      <c r="F28" s="108">
        <f t="shared" si="7"/>
        <v>732.02533557831669</v>
      </c>
      <c r="G28" s="72">
        <f t="shared" si="1"/>
        <v>30241.017249595137</v>
      </c>
    </row>
    <row r="29" spans="1:13" x14ac:dyDescent="0.25">
      <c r="A29" s="107">
        <f t="shared" si="2"/>
        <v>45717</v>
      </c>
      <c r="B29" s="86">
        <f t="shared" si="3"/>
        <v>15</v>
      </c>
      <c r="C29" s="72">
        <f t="shared" si="4"/>
        <v>30241.017249595137</v>
      </c>
      <c r="D29" s="108">
        <f t="shared" si="5"/>
        <v>141.12474716477735</v>
      </c>
      <c r="E29" s="108">
        <f t="shared" si="6"/>
        <v>590.90058841353948</v>
      </c>
      <c r="F29" s="108">
        <f t="shared" si="7"/>
        <v>732.0253355783168</v>
      </c>
      <c r="G29" s="72">
        <f t="shared" si="1"/>
        <v>29650.116661181597</v>
      </c>
    </row>
    <row r="30" spans="1:13" x14ac:dyDescent="0.25">
      <c r="A30" s="107">
        <f t="shared" si="2"/>
        <v>45748</v>
      </c>
      <c r="B30" s="86">
        <f t="shared" si="3"/>
        <v>16</v>
      </c>
      <c r="C30" s="72">
        <f t="shared" si="4"/>
        <v>29650.116661181597</v>
      </c>
      <c r="D30" s="108">
        <f t="shared" si="5"/>
        <v>138.36721108551413</v>
      </c>
      <c r="E30" s="108">
        <f t="shared" si="6"/>
        <v>593.65812449280259</v>
      </c>
      <c r="F30" s="108">
        <f t="shared" si="7"/>
        <v>732.02533557831669</v>
      </c>
      <c r="G30" s="72">
        <f t="shared" si="1"/>
        <v>29056.458536688795</v>
      </c>
    </row>
    <row r="31" spans="1:13" x14ac:dyDescent="0.25">
      <c r="A31" s="107">
        <f t="shared" si="2"/>
        <v>45778</v>
      </c>
      <c r="B31" s="86">
        <f t="shared" si="3"/>
        <v>17</v>
      </c>
      <c r="C31" s="72">
        <f t="shared" si="4"/>
        <v>29056.458536688795</v>
      </c>
      <c r="D31" s="108">
        <f t="shared" si="5"/>
        <v>135.59680650454771</v>
      </c>
      <c r="E31" s="108">
        <f t="shared" si="6"/>
        <v>596.42852907376891</v>
      </c>
      <c r="F31" s="108">
        <f t="shared" si="7"/>
        <v>732.02533557831657</v>
      </c>
      <c r="G31" s="72">
        <f t="shared" si="1"/>
        <v>28460.030007615027</v>
      </c>
    </row>
    <row r="32" spans="1:13" x14ac:dyDescent="0.25">
      <c r="A32" s="107">
        <f t="shared" si="2"/>
        <v>45809</v>
      </c>
      <c r="B32" s="86">
        <f t="shared" si="3"/>
        <v>18</v>
      </c>
      <c r="C32" s="72">
        <f t="shared" si="4"/>
        <v>28460.030007615027</v>
      </c>
      <c r="D32" s="108">
        <f t="shared" si="5"/>
        <v>132.81347336887015</v>
      </c>
      <c r="E32" s="108">
        <f t="shared" si="6"/>
        <v>599.21186220944662</v>
      </c>
      <c r="F32" s="108">
        <f t="shared" si="7"/>
        <v>732.0253355783168</v>
      </c>
      <c r="G32" s="72">
        <f t="shared" si="1"/>
        <v>27860.818145405581</v>
      </c>
    </row>
    <row r="33" spans="1:7" x14ac:dyDescent="0.25">
      <c r="A33" s="107">
        <f t="shared" si="2"/>
        <v>45839</v>
      </c>
      <c r="B33" s="86">
        <f t="shared" si="3"/>
        <v>19</v>
      </c>
      <c r="C33" s="72">
        <f t="shared" si="4"/>
        <v>27860.818145405581</v>
      </c>
      <c r="D33" s="108">
        <f t="shared" si="5"/>
        <v>130.01715134522607</v>
      </c>
      <c r="E33" s="108">
        <f t="shared" si="6"/>
        <v>602.00818423309067</v>
      </c>
      <c r="F33" s="108">
        <f t="shared" si="7"/>
        <v>732.0253355783168</v>
      </c>
      <c r="G33" s="72">
        <f t="shared" si="1"/>
        <v>27258.80996117249</v>
      </c>
    </row>
    <row r="34" spans="1:7" x14ac:dyDescent="0.25">
      <c r="A34" s="107">
        <f t="shared" si="2"/>
        <v>45870</v>
      </c>
      <c r="B34" s="86">
        <f t="shared" si="3"/>
        <v>20</v>
      </c>
      <c r="C34" s="72">
        <f t="shared" si="4"/>
        <v>27258.80996117249</v>
      </c>
      <c r="D34" s="108">
        <f t="shared" si="5"/>
        <v>127.20777981880498</v>
      </c>
      <c r="E34" s="108">
        <f t="shared" si="6"/>
        <v>604.81755575951172</v>
      </c>
      <c r="F34" s="108">
        <f t="shared" si="7"/>
        <v>732.02533557831669</v>
      </c>
      <c r="G34" s="72">
        <f t="shared" si="1"/>
        <v>26653.992405412977</v>
      </c>
    </row>
    <row r="35" spans="1:7" x14ac:dyDescent="0.25">
      <c r="A35" s="107">
        <f t="shared" si="2"/>
        <v>45901</v>
      </c>
      <c r="B35" s="86">
        <f t="shared" si="3"/>
        <v>21</v>
      </c>
      <c r="C35" s="72">
        <f t="shared" si="4"/>
        <v>26653.992405412977</v>
      </c>
      <c r="D35" s="108">
        <f t="shared" si="5"/>
        <v>124.38529789192725</v>
      </c>
      <c r="E35" s="108">
        <f t="shared" si="6"/>
        <v>607.64003768638952</v>
      </c>
      <c r="F35" s="108">
        <f t="shared" si="7"/>
        <v>732.0253355783168</v>
      </c>
      <c r="G35" s="72">
        <f t="shared" si="1"/>
        <v>26046.352367726588</v>
      </c>
    </row>
    <row r="36" spans="1:7" x14ac:dyDescent="0.25">
      <c r="A36" s="107">
        <f t="shared" si="2"/>
        <v>45931</v>
      </c>
      <c r="B36" s="86">
        <f t="shared" si="3"/>
        <v>22</v>
      </c>
      <c r="C36" s="72">
        <f t="shared" si="4"/>
        <v>26046.352367726588</v>
      </c>
      <c r="D36" s="108">
        <f t="shared" si="5"/>
        <v>121.54964438272408</v>
      </c>
      <c r="E36" s="108">
        <f t="shared" si="6"/>
        <v>610.47569119559262</v>
      </c>
      <c r="F36" s="108">
        <f t="shared" si="7"/>
        <v>732.02533557831669</v>
      </c>
      <c r="G36" s="72">
        <f t="shared" si="1"/>
        <v>25435.876676530996</v>
      </c>
    </row>
    <row r="37" spans="1:7" x14ac:dyDescent="0.25">
      <c r="A37" s="107">
        <f t="shared" si="2"/>
        <v>45962</v>
      </c>
      <c r="B37" s="86">
        <f t="shared" si="3"/>
        <v>23</v>
      </c>
      <c r="C37" s="72">
        <f t="shared" si="4"/>
        <v>25435.876676530996</v>
      </c>
      <c r="D37" s="108">
        <f t="shared" si="5"/>
        <v>118.70075782381133</v>
      </c>
      <c r="E37" s="108">
        <f t="shared" si="6"/>
        <v>613.32457775450541</v>
      </c>
      <c r="F37" s="108">
        <f t="shared" si="7"/>
        <v>732.0253355783168</v>
      </c>
      <c r="G37" s="72">
        <f t="shared" si="1"/>
        <v>24822.55209877649</v>
      </c>
    </row>
    <row r="38" spans="1:7" x14ac:dyDescent="0.25">
      <c r="A38" s="107">
        <f t="shared" si="2"/>
        <v>45992</v>
      </c>
      <c r="B38" s="86">
        <f t="shared" si="3"/>
        <v>24</v>
      </c>
      <c r="C38" s="72">
        <f t="shared" si="4"/>
        <v>24822.55209877649</v>
      </c>
      <c r="D38" s="108">
        <f t="shared" si="5"/>
        <v>115.83857646095696</v>
      </c>
      <c r="E38" s="108">
        <f t="shared" si="6"/>
        <v>616.18675911735966</v>
      </c>
      <c r="F38" s="108">
        <f t="shared" si="7"/>
        <v>732.02533557831657</v>
      </c>
      <c r="G38" s="72">
        <f t="shared" si="1"/>
        <v>24206.365339659129</v>
      </c>
    </row>
    <row r="39" spans="1:7" x14ac:dyDescent="0.25">
      <c r="A39" s="107">
        <f t="shared" si="2"/>
        <v>46023</v>
      </c>
      <c r="B39" s="86">
        <f t="shared" si="3"/>
        <v>25</v>
      </c>
      <c r="C39" s="72">
        <f t="shared" si="4"/>
        <v>24206.365339659129</v>
      </c>
      <c r="D39" s="108">
        <f t="shared" si="5"/>
        <v>112.96303825174263</v>
      </c>
      <c r="E39" s="108">
        <f t="shared" si="6"/>
        <v>619.06229732657414</v>
      </c>
      <c r="F39" s="108">
        <f t="shared" si="7"/>
        <v>732.0253355783168</v>
      </c>
      <c r="G39" s="72">
        <f t="shared" si="1"/>
        <v>23587.303042332554</v>
      </c>
    </row>
    <row r="40" spans="1:7" x14ac:dyDescent="0.25">
      <c r="A40" s="107">
        <f t="shared" si="2"/>
        <v>46054</v>
      </c>
      <c r="B40" s="86">
        <f t="shared" si="3"/>
        <v>26</v>
      </c>
      <c r="C40" s="72">
        <f t="shared" si="4"/>
        <v>23587.303042332554</v>
      </c>
      <c r="D40" s="108">
        <f t="shared" si="5"/>
        <v>110.0740808642186</v>
      </c>
      <c r="E40" s="108">
        <f t="shared" si="6"/>
        <v>621.95125471409813</v>
      </c>
      <c r="F40" s="108">
        <f t="shared" si="7"/>
        <v>732.02533557831669</v>
      </c>
      <c r="G40" s="72">
        <f t="shared" si="1"/>
        <v>22965.351787618456</v>
      </c>
    </row>
    <row r="41" spans="1:7" x14ac:dyDescent="0.25">
      <c r="A41" s="107">
        <f t="shared" si="2"/>
        <v>46082</v>
      </c>
      <c r="B41" s="86">
        <f t="shared" si="3"/>
        <v>27</v>
      </c>
      <c r="C41" s="72">
        <f t="shared" si="4"/>
        <v>22965.351787618456</v>
      </c>
      <c r="D41" s="108">
        <f t="shared" si="5"/>
        <v>107.17164167555282</v>
      </c>
      <c r="E41" s="108">
        <f t="shared" si="6"/>
        <v>624.85369390276401</v>
      </c>
      <c r="F41" s="108">
        <f t="shared" si="7"/>
        <v>732.0253355783168</v>
      </c>
      <c r="G41" s="72">
        <f t="shared" si="1"/>
        <v>22340.498093715691</v>
      </c>
    </row>
    <row r="42" spans="1:7" x14ac:dyDescent="0.25">
      <c r="A42" s="107">
        <f t="shared" si="2"/>
        <v>46113</v>
      </c>
      <c r="B42" s="86">
        <f t="shared" si="3"/>
        <v>28</v>
      </c>
      <c r="C42" s="72">
        <f t="shared" si="4"/>
        <v>22340.498093715691</v>
      </c>
      <c r="D42" s="108">
        <f t="shared" si="5"/>
        <v>104.25565777067325</v>
      </c>
      <c r="E42" s="108">
        <f t="shared" si="6"/>
        <v>627.76967780764346</v>
      </c>
      <c r="F42" s="108">
        <f t="shared" si="7"/>
        <v>732.02533557831669</v>
      </c>
      <c r="G42" s="72">
        <f t="shared" si="1"/>
        <v>21712.728415908048</v>
      </c>
    </row>
    <row r="43" spans="1:7" x14ac:dyDescent="0.25">
      <c r="A43" s="107">
        <f t="shared" si="2"/>
        <v>46143</v>
      </c>
      <c r="B43" s="86">
        <f t="shared" si="3"/>
        <v>29</v>
      </c>
      <c r="C43" s="72">
        <f t="shared" si="4"/>
        <v>21712.728415908048</v>
      </c>
      <c r="D43" s="108">
        <f t="shared" si="5"/>
        <v>101.32606594090424</v>
      </c>
      <c r="E43" s="108">
        <f t="shared" si="6"/>
        <v>630.6992696374125</v>
      </c>
      <c r="F43" s="108">
        <f t="shared" si="7"/>
        <v>732.0253355783168</v>
      </c>
      <c r="G43" s="72">
        <f t="shared" si="1"/>
        <v>21082.029146270637</v>
      </c>
    </row>
    <row r="44" spans="1:7" x14ac:dyDescent="0.25">
      <c r="A44" s="107">
        <f t="shared" si="2"/>
        <v>46174</v>
      </c>
      <c r="B44" s="86">
        <f t="shared" si="3"/>
        <v>30</v>
      </c>
      <c r="C44" s="72">
        <f t="shared" si="4"/>
        <v>21082.029146270637</v>
      </c>
      <c r="D44" s="108">
        <f t="shared" si="5"/>
        <v>98.382802682596335</v>
      </c>
      <c r="E44" s="108">
        <f t="shared" si="6"/>
        <v>633.64253289572036</v>
      </c>
      <c r="F44" s="108">
        <f t="shared" si="7"/>
        <v>732.02533557831669</v>
      </c>
      <c r="G44" s="72">
        <f t="shared" si="1"/>
        <v>20448.386613374918</v>
      </c>
    </row>
    <row r="45" spans="1:7" x14ac:dyDescent="0.25">
      <c r="A45" s="107">
        <f t="shared" si="2"/>
        <v>46204</v>
      </c>
      <c r="B45" s="86">
        <f t="shared" si="3"/>
        <v>31</v>
      </c>
      <c r="C45" s="72">
        <f t="shared" si="4"/>
        <v>20448.386613374918</v>
      </c>
      <c r="D45" s="108">
        <f t="shared" si="5"/>
        <v>95.42580419574962</v>
      </c>
      <c r="E45" s="108">
        <f t="shared" si="6"/>
        <v>636.59953138256708</v>
      </c>
      <c r="F45" s="108">
        <f t="shared" si="7"/>
        <v>732.02533557831669</v>
      </c>
      <c r="G45" s="72">
        <f t="shared" si="1"/>
        <v>19811.787081992352</v>
      </c>
    </row>
    <row r="46" spans="1:7" x14ac:dyDescent="0.25">
      <c r="A46" s="107">
        <f t="shared" si="2"/>
        <v>46235</v>
      </c>
      <c r="B46" s="86">
        <f t="shared" si="3"/>
        <v>32</v>
      </c>
      <c r="C46" s="72">
        <f t="shared" si="4"/>
        <v>19811.787081992352</v>
      </c>
      <c r="D46" s="108">
        <f t="shared" si="5"/>
        <v>92.455006382630998</v>
      </c>
      <c r="E46" s="108">
        <f t="shared" si="6"/>
        <v>639.57032919568576</v>
      </c>
      <c r="F46" s="108">
        <f t="shared" si="7"/>
        <v>732.0253355783168</v>
      </c>
      <c r="G46" s="72">
        <f t="shared" si="1"/>
        <v>19172.216752796667</v>
      </c>
    </row>
    <row r="47" spans="1:7" x14ac:dyDescent="0.25">
      <c r="A47" s="107">
        <f t="shared" si="2"/>
        <v>46266</v>
      </c>
      <c r="B47" s="86">
        <f t="shared" si="3"/>
        <v>33</v>
      </c>
      <c r="C47" s="72">
        <f t="shared" si="4"/>
        <v>19172.216752796667</v>
      </c>
      <c r="D47" s="108">
        <f t="shared" si="5"/>
        <v>89.470344846384435</v>
      </c>
      <c r="E47" s="108">
        <f t="shared" si="6"/>
        <v>642.55499073193232</v>
      </c>
      <c r="F47" s="108">
        <f t="shared" si="7"/>
        <v>732.0253355783168</v>
      </c>
      <c r="G47" s="72">
        <f t="shared" si="1"/>
        <v>18529.661762064734</v>
      </c>
    </row>
    <row r="48" spans="1:7" x14ac:dyDescent="0.25">
      <c r="A48" s="107">
        <f t="shared" si="2"/>
        <v>46296</v>
      </c>
      <c r="B48" s="86">
        <f t="shared" si="3"/>
        <v>34</v>
      </c>
      <c r="C48" s="72">
        <f t="shared" si="4"/>
        <v>18529.661762064734</v>
      </c>
      <c r="D48" s="108">
        <f t="shared" si="5"/>
        <v>86.471754889635434</v>
      </c>
      <c r="E48" s="108">
        <f t="shared" si="6"/>
        <v>645.55358068868134</v>
      </c>
      <c r="F48" s="108">
        <f t="shared" si="7"/>
        <v>732.0253355783168</v>
      </c>
      <c r="G48" s="72">
        <f t="shared" si="1"/>
        <v>17884.108181376054</v>
      </c>
    </row>
    <row r="49" spans="1:7" x14ac:dyDescent="0.25">
      <c r="A49" s="107">
        <f t="shared" si="2"/>
        <v>46327</v>
      </c>
      <c r="B49" s="86">
        <f t="shared" si="3"/>
        <v>35</v>
      </c>
      <c r="C49" s="72">
        <f t="shared" si="4"/>
        <v>17884.108181376054</v>
      </c>
      <c r="D49" s="108">
        <f t="shared" si="5"/>
        <v>83.459171513088265</v>
      </c>
      <c r="E49" s="108">
        <f t="shared" si="6"/>
        <v>648.56616406522835</v>
      </c>
      <c r="F49" s="108">
        <f t="shared" si="7"/>
        <v>732.02533557831657</v>
      </c>
      <c r="G49" s="72">
        <f t="shared" si="1"/>
        <v>17235.542017310825</v>
      </c>
    </row>
    <row r="50" spans="1:7" x14ac:dyDescent="0.25">
      <c r="A50" s="107">
        <f t="shared" si="2"/>
        <v>46357</v>
      </c>
      <c r="B50" s="86">
        <f t="shared" si="3"/>
        <v>36</v>
      </c>
      <c r="C50" s="72">
        <f t="shared" si="4"/>
        <v>17235.542017310825</v>
      </c>
      <c r="D50" s="108">
        <f t="shared" si="5"/>
        <v>80.432529414117184</v>
      </c>
      <c r="E50" s="108">
        <f t="shared" si="6"/>
        <v>651.59280616419949</v>
      </c>
      <c r="F50" s="108">
        <f t="shared" si="7"/>
        <v>732.02533557831669</v>
      </c>
      <c r="G50" s="72">
        <f t="shared" si="1"/>
        <v>16583.949211146624</v>
      </c>
    </row>
    <row r="51" spans="1:7" x14ac:dyDescent="0.25">
      <c r="A51" s="107">
        <f t="shared" si="2"/>
        <v>46388</v>
      </c>
      <c r="B51" s="86">
        <f t="shared" si="3"/>
        <v>37</v>
      </c>
      <c r="C51" s="72">
        <f t="shared" si="4"/>
        <v>16583.949211146624</v>
      </c>
      <c r="D51" s="108">
        <f t="shared" si="5"/>
        <v>77.391762985350923</v>
      </c>
      <c r="E51" s="108">
        <f t="shared" si="6"/>
        <v>654.63357259296583</v>
      </c>
      <c r="F51" s="108">
        <f t="shared" si="7"/>
        <v>732.0253355783168</v>
      </c>
      <c r="G51" s="72">
        <f t="shared" si="1"/>
        <v>15929.315638553659</v>
      </c>
    </row>
    <row r="52" spans="1:7" x14ac:dyDescent="0.25">
      <c r="A52" s="107">
        <f t="shared" si="2"/>
        <v>46419</v>
      </c>
      <c r="B52" s="86">
        <f t="shared" si="3"/>
        <v>38</v>
      </c>
      <c r="C52" s="72">
        <f t="shared" si="4"/>
        <v>15929.315638553659</v>
      </c>
      <c r="D52" s="108">
        <f t="shared" si="5"/>
        <v>74.336806313250406</v>
      </c>
      <c r="E52" s="108">
        <f t="shared" si="6"/>
        <v>657.68852926506634</v>
      </c>
      <c r="F52" s="108">
        <f t="shared" si="7"/>
        <v>732.0253355783168</v>
      </c>
      <c r="G52" s="72">
        <f t="shared" si="1"/>
        <v>15271.627109288593</v>
      </c>
    </row>
    <row r="53" spans="1:7" x14ac:dyDescent="0.25">
      <c r="A53" s="107">
        <f t="shared" si="2"/>
        <v>46447</v>
      </c>
      <c r="B53" s="86">
        <f t="shared" si="3"/>
        <v>39</v>
      </c>
      <c r="C53" s="72">
        <f t="shared" si="4"/>
        <v>15271.627109288593</v>
      </c>
      <c r="D53" s="108">
        <f t="shared" si="5"/>
        <v>71.267593176680094</v>
      </c>
      <c r="E53" s="108">
        <f t="shared" si="6"/>
        <v>660.75774240163662</v>
      </c>
      <c r="F53" s="108">
        <f t="shared" si="7"/>
        <v>732.02533557831669</v>
      </c>
      <c r="G53" s="72">
        <f t="shared" si="1"/>
        <v>14610.869366886956</v>
      </c>
    </row>
    <row r="54" spans="1:7" x14ac:dyDescent="0.25">
      <c r="A54" s="107">
        <f t="shared" si="2"/>
        <v>46478</v>
      </c>
      <c r="B54" s="86">
        <f t="shared" si="3"/>
        <v>40</v>
      </c>
      <c r="C54" s="72">
        <f t="shared" si="4"/>
        <v>14610.869366886956</v>
      </c>
      <c r="D54" s="108">
        <f t="shared" si="5"/>
        <v>68.184057045472457</v>
      </c>
      <c r="E54" s="108">
        <f t="shared" si="6"/>
        <v>663.8412785328444</v>
      </c>
      <c r="F54" s="108">
        <f t="shared" si="7"/>
        <v>732.0253355783168</v>
      </c>
      <c r="G54" s="72">
        <f t="shared" si="1"/>
        <v>13947.028088354113</v>
      </c>
    </row>
    <row r="55" spans="1:7" x14ac:dyDescent="0.25">
      <c r="A55" s="107">
        <f t="shared" si="2"/>
        <v>46508</v>
      </c>
      <c r="B55" s="86">
        <f t="shared" si="3"/>
        <v>41</v>
      </c>
      <c r="C55" s="72">
        <f t="shared" si="4"/>
        <v>13947.028088354113</v>
      </c>
      <c r="D55" s="108">
        <f t="shared" si="5"/>
        <v>65.086131078985858</v>
      </c>
      <c r="E55" s="108">
        <f t="shared" si="6"/>
        <v>666.9392044993308</v>
      </c>
      <c r="F55" s="108">
        <f t="shared" si="7"/>
        <v>732.02533557831669</v>
      </c>
      <c r="G55" s="72">
        <f t="shared" si="1"/>
        <v>13280.088883854782</v>
      </c>
    </row>
    <row r="56" spans="1:7" x14ac:dyDescent="0.25">
      <c r="A56" s="107">
        <f t="shared" si="2"/>
        <v>46539</v>
      </c>
      <c r="B56" s="86">
        <f t="shared" si="3"/>
        <v>42</v>
      </c>
      <c r="C56" s="72">
        <f t="shared" si="4"/>
        <v>13280.088883854782</v>
      </c>
      <c r="D56" s="108">
        <f t="shared" si="5"/>
        <v>61.973748124655636</v>
      </c>
      <c r="E56" s="108">
        <f t="shared" si="6"/>
        <v>670.05158745366111</v>
      </c>
      <c r="F56" s="108">
        <f t="shared" si="7"/>
        <v>732.0253355783168</v>
      </c>
      <c r="G56" s="72">
        <f t="shared" si="1"/>
        <v>12610.03729640112</v>
      </c>
    </row>
    <row r="57" spans="1:7" x14ac:dyDescent="0.25">
      <c r="A57" s="107">
        <f t="shared" si="2"/>
        <v>46569</v>
      </c>
      <c r="B57" s="86">
        <f t="shared" si="3"/>
        <v>43</v>
      </c>
      <c r="C57" s="72">
        <f t="shared" si="4"/>
        <v>12610.03729640112</v>
      </c>
      <c r="D57" s="108">
        <f t="shared" si="5"/>
        <v>58.846840716538566</v>
      </c>
      <c r="E57" s="108">
        <f t="shared" si="6"/>
        <v>673.17849486177806</v>
      </c>
      <c r="F57" s="108">
        <f t="shared" si="7"/>
        <v>732.02533557831657</v>
      </c>
      <c r="G57" s="72">
        <f t="shared" si="1"/>
        <v>11936.858801539342</v>
      </c>
    </row>
    <row r="58" spans="1:7" x14ac:dyDescent="0.25">
      <c r="A58" s="107">
        <f t="shared" si="2"/>
        <v>46600</v>
      </c>
      <c r="B58" s="86">
        <f t="shared" si="3"/>
        <v>44</v>
      </c>
      <c r="C58" s="72">
        <f t="shared" si="4"/>
        <v>11936.858801539342</v>
      </c>
      <c r="D58" s="108">
        <f t="shared" si="5"/>
        <v>55.705341073850263</v>
      </c>
      <c r="E58" s="108">
        <f t="shared" si="6"/>
        <v>676.31999450446642</v>
      </c>
      <c r="F58" s="108">
        <f t="shared" si="7"/>
        <v>732.02533557831669</v>
      </c>
      <c r="G58" s="72">
        <f t="shared" si="1"/>
        <v>11260.538807034874</v>
      </c>
    </row>
    <row r="59" spans="1:7" x14ac:dyDescent="0.25">
      <c r="A59" s="107">
        <f t="shared" si="2"/>
        <v>46631</v>
      </c>
      <c r="B59" s="86">
        <f t="shared" si="3"/>
        <v>45</v>
      </c>
      <c r="C59" s="72">
        <f t="shared" si="4"/>
        <v>11260.538807034874</v>
      </c>
      <c r="D59" s="108">
        <f t="shared" si="5"/>
        <v>52.549181099496089</v>
      </c>
      <c r="E59" s="108">
        <f t="shared" si="6"/>
        <v>679.4761544788206</v>
      </c>
      <c r="F59" s="108">
        <f t="shared" si="7"/>
        <v>732.02533557831669</v>
      </c>
      <c r="G59" s="72">
        <f t="shared" si="1"/>
        <v>10581.062652556055</v>
      </c>
    </row>
    <row r="60" spans="1:7" x14ac:dyDescent="0.25">
      <c r="A60" s="107">
        <f t="shared" si="2"/>
        <v>46661</v>
      </c>
      <c r="B60" s="86">
        <f t="shared" si="3"/>
        <v>46</v>
      </c>
      <c r="C60" s="72">
        <f t="shared" si="4"/>
        <v>10581.062652556055</v>
      </c>
      <c r="D60" s="108">
        <f t="shared" si="5"/>
        <v>49.378292378594921</v>
      </c>
      <c r="E60" s="108">
        <f t="shared" si="6"/>
        <v>682.64704319972179</v>
      </c>
      <c r="F60" s="108">
        <f t="shared" si="7"/>
        <v>732.02533557831669</v>
      </c>
      <c r="G60" s="72">
        <f t="shared" si="1"/>
        <v>9898.4156093563324</v>
      </c>
    </row>
    <row r="61" spans="1:7" x14ac:dyDescent="0.25">
      <c r="A61" s="107">
        <f t="shared" si="2"/>
        <v>46692</v>
      </c>
      <c r="B61" s="86">
        <f t="shared" si="3"/>
        <v>47</v>
      </c>
      <c r="C61" s="72">
        <f t="shared" si="4"/>
        <v>9898.4156093563324</v>
      </c>
      <c r="D61" s="108">
        <f t="shared" si="5"/>
        <v>46.192606176996215</v>
      </c>
      <c r="E61" s="108">
        <f t="shared" si="6"/>
        <v>685.83272940132053</v>
      </c>
      <c r="F61" s="108">
        <f t="shared" si="7"/>
        <v>732.0253355783168</v>
      </c>
      <c r="G61" s="72">
        <f t="shared" si="1"/>
        <v>9212.5828799550127</v>
      </c>
    </row>
    <row r="62" spans="1:7" x14ac:dyDescent="0.25">
      <c r="A62" s="107">
        <f t="shared" si="2"/>
        <v>46722</v>
      </c>
      <c r="B62" s="86">
        <f t="shared" si="3"/>
        <v>48</v>
      </c>
      <c r="C62" s="72">
        <f t="shared" si="4"/>
        <v>9212.5828799550127</v>
      </c>
      <c r="D62" s="108">
        <f t="shared" si="5"/>
        <v>42.992053439790062</v>
      </c>
      <c r="E62" s="108">
        <f t="shared" si="6"/>
        <v>689.03328213852672</v>
      </c>
      <c r="F62" s="108">
        <f t="shared" si="7"/>
        <v>732.0253355783168</v>
      </c>
      <c r="G62" s="72">
        <f t="shared" si="1"/>
        <v>8523.5495978164854</v>
      </c>
    </row>
    <row r="63" spans="1:7" x14ac:dyDescent="0.25">
      <c r="A63" s="107">
        <f t="shared" si="2"/>
        <v>46753</v>
      </c>
      <c r="B63" s="86">
        <f t="shared" si="3"/>
        <v>49</v>
      </c>
      <c r="C63" s="72">
        <f t="shared" si="4"/>
        <v>8523.5495978164854</v>
      </c>
      <c r="D63" s="108">
        <f t="shared" si="5"/>
        <v>39.776564789810259</v>
      </c>
      <c r="E63" s="108">
        <f t="shared" si="6"/>
        <v>692.24877078850648</v>
      </c>
      <c r="F63" s="108">
        <f t="shared" si="7"/>
        <v>732.02533557831669</v>
      </c>
      <c r="G63" s="72">
        <f t="shared" si="1"/>
        <v>7831.3008270279788</v>
      </c>
    </row>
    <row r="64" spans="1:7" x14ac:dyDescent="0.25">
      <c r="A64" s="107">
        <f t="shared" si="2"/>
        <v>46784</v>
      </c>
      <c r="B64" s="86">
        <f t="shared" si="3"/>
        <v>50</v>
      </c>
      <c r="C64" s="72">
        <f t="shared" si="4"/>
        <v>7831.3008270279788</v>
      </c>
      <c r="D64" s="108">
        <f t="shared" si="5"/>
        <v>36.546070526130563</v>
      </c>
      <c r="E64" s="108">
        <f t="shared" si="6"/>
        <v>695.47926505218618</v>
      </c>
      <c r="F64" s="108">
        <f t="shared" si="7"/>
        <v>732.0253355783168</v>
      </c>
      <c r="G64" s="72">
        <f t="shared" si="1"/>
        <v>7135.821561975793</v>
      </c>
    </row>
    <row r="65" spans="1:7" x14ac:dyDescent="0.25">
      <c r="A65" s="107">
        <f t="shared" si="2"/>
        <v>46813</v>
      </c>
      <c r="B65" s="86">
        <f t="shared" si="3"/>
        <v>51</v>
      </c>
      <c r="C65" s="72">
        <f t="shared" si="4"/>
        <v>7135.821561975793</v>
      </c>
      <c r="D65" s="108">
        <f t="shared" si="5"/>
        <v>33.300500622553692</v>
      </c>
      <c r="E65" s="108">
        <f t="shared" si="6"/>
        <v>698.72483495576307</v>
      </c>
      <c r="F65" s="108">
        <f t="shared" si="7"/>
        <v>732.0253355783168</v>
      </c>
      <c r="G65" s="72">
        <f t="shared" si="1"/>
        <v>6437.0967270200299</v>
      </c>
    </row>
    <row r="66" spans="1:7" x14ac:dyDescent="0.25">
      <c r="A66" s="107">
        <f t="shared" si="2"/>
        <v>46844</v>
      </c>
      <c r="B66" s="86">
        <f t="shared" si="3"/>
        <v>52</v>
      </c>
      <c r="C66" s="72">
        <f t="shared" si="4"/>
        <v>6437.0967270200299</v>
      </c>
      <c r="D66" s="108">
        <f t="shared" si="5"/>
        <v>30.039784726093472</v>
      </c>
      <c r="E66" s="108">
        <f t="shared" si="6"/>
        <v>701.98555085222313</v>
      </c>
      <c r="F66" s="108">
        <f t="shared" si="7"/>
        <v>732.02533557831657</v>
      </c>
      <c r="G66" s="72">
        <f t="shared" si="1"/>
        <v>5735.1111761678067</v>
      </c>
    </row>
    <row r="67" spans="1:7" x14ac:dyDescent="0.25">
      <c r="A67" s="107">
        <f t="shared" si="2"/>
        <v>46874</v>
      </c>
      <c r="B67" s="86">
        <f t="shared" si="3"/>
        <v>53</v>
      </c>
      <c r="C67" s="72">
        <f t="shared" si="4"/>
        <v>5735.1111761678067</v>
      </c>
      <c r="D67" s="108">
        <f t="shared" si="5"/>
        <v>26.763852155449758</v>
      </c>
      <c r="E67" s="108">
        <f t="shared" si="6"/>
        <v>705.26148342286706</v>
      </c>
      <c r="F67" s="108">
        <f t="shared" si="7"/>
        <v>732.0253355783168</v>
      </c>
      <c r="G67" s="72">
        <f t="shared" si="1"/>
        <v>5029.8496927449396</v>
      </c>
    </row>
    <row r="68" spans="1:7" x14ac:dyDescent="0.25">
      <c r="A68" s="107">
        <f t="shared" si="2"/>
        <v>46905</v>
      </c>
      <c r="B68" s="86">
        <f t="shared" si="3"/>
        <v>54</v>
      </c>
      <c r="C68" s="72">
        <f t="shared" si="4"/>
        <v>5029.8496927449396</v>
      </c>
      <c r="D68" s="108">
        <f t="shared" si="5"/>
        <v>23.472631899476379</v>
      </c>
      <c r="E68" s="108">
        <f t="shared" si="6"/>
        <v>708.55270367884043</v>
      </c>
      <c r="F68" s="108">
        <f t="shared" si="7"/>
        <v>732.0253355783168</v>
      </c>
      <c r="G68" s="72">
        <f t="shared" si="1"/>
        <v>4321.2969890660988</v>
      </c>
    </row>
    <row r="69" spans="1:7" x14ac:dyDescent="0.25">
      <c r="A69" s="107">
        <f t="shared" si="2"/>
        <v>46935</v>
      </c>
      <c r="B69" s="86">
        <f t="shared" si="3"/>
        <v>55</v>
      </c>
      <c r="C69" s="72">
        <f t="shared" si="4"/>
        <v>4321.2969890660988</v>
      </c>
      <c r="D69" s="108">
        <f t="shared" si="5"/>
        <v>20.166052615641792</v>
      </c>
      <c r="E69" s="108">
        <f t="shared" si="6"/>
        <v>711.85928296267502</v>
      </c>
      <c r="F69" s="108">
        <f t="shared" si="7"/>
        <v>732.0253355783168</v>
      </c>
      <c r="G69" s="72">
        <f t="shared" si="1"/>
        <v>3609.4377061034238</v>
      </c>
    </row>
    <row r="70" spans="1:7" x14ac:dyDescent="0.25">
      <c r="A70" s="107">
        <f t="shared" si="2"/>
        <v>46966</v>
      </c>
      <c r="B70" s="86">
        <f t="shared" si="3"/>
        <v>56</v>
      </c>
      <c r="C70" s="72">
        <f t="shared" si="4"/>
        <v>3609.4377061034238</v>
      </c>
      <c r="D70" s="108">
        <f t="shared" si="5"/>
        <v>16.844042628482644</v>
      </c>
      <c r="E70" s="108">
        <f t="shared" si="6"/>
        <v>715.18129294983407</v>
      </c>
      <c r="F70" s="108">
        <f t="shared" si="7"/>
        <v>732.02533557831669</v>
      </c>
      <c r="G70" s="72">
        <f t="shared" si="1"/>
        <v>2894.2564131535896</v>
      </c>
    </row>
    <row r="71" spans="1:7" x14ac:dyDescent="0.25">
      <c r="A71" s="107">
        <f t="shared" si="2"/>
        <v>46997</v>
      </c>
      <c r="B71" s="86">
        <f t="shared" si="3"/>
        <v>57</v>
      </c>
      <c r="C71" s="72">
        <f t="shared" si="4"/>
        <v>2894.2564131535896</v>
      </c>
      <c r="D71" s="108">
        <f t="shared" si="5"/>
        <v>13.506529928050082</v>
      </c>
      <c r="E71" s="108">
        <f t="shared" si="6"/>
        <v>718.5188056502667</v>
      </c>
      <c r="F71" s="108">
        <f t="shared" si="7"/>
        <v>732.0253355783168</v>
      </c>
      <c r="G71" s="72">
        <f t="shared" si="1"/>
        <v>2175.737607503323</v>
      </c>
    </row>
    <row r="72" spans="1:7" x14ac:dyDescent="0.25">
      <c r="A72" s="107">
        <f t="shared" si="2"/>
        <v>47027</v>
      </c>
      <c r="B72" s="86">
        <f t="shared" si="3"/>
        <v>58</v>
      </c>
      <c r="C72" s="72">
        <f t="shared" si="4"/>
        <v>2175.737607503323</v>
      </c>
      <c r="D72" s="108">
        <f t="shared" si="5"/>
        <v>10.153442168348837</v>
      </c>
      <c r="E72" s="108">
        <f t="shared" si="6"/>
        <v>721.87189340996792</v>
      </c>
      <c r="F72" s="108">
        <f t="shared" si="7"/>
        <v>732.0253355783168</v>
      </c>
      <c r="G72" s="72">
        <f t="shared" si="1"/>
        <v>1453.8657140933551</v>
      </c>
    </row>
    <row r="73" spans="1:7" x14ac:dyDescent="0.25">
      <c r="A73" s="107">
        <f t="shared" si="2"/>
        <v>47058</v>
      </c>
      <c r="B73" s="86">
        <f t="shared" si="3"/>
        <v>59</v>
      </c>
      <c r="C73" s="72">
        <f t="shared" si="4"/>
        <v>1453.8657140933551</v>
      </c>
      <c r="D73" s="108">
        <f t="shared" si="5"/>
        <v>6.7847066657689856</v>
      </c>
      <c r="E73" s="108">
        <f t="shared" si="6"/>
        <v>725.24062891254778</v>
      </c>
      <c r="F73" s="108">
        <f t="shared" si="7"/>
        <v>732.0253355783168</v>
      </c>
      <c r="G73" s="72">
        <f t="shared" si="1"/>
        <v>728.62508518080733</v>
      </c>
    </row>
    <row r="74" spans="1:7" x14ac:dyDescent="0.25">
      <c r="A74" s="107">
        <f t="shared" si="2"/>
        <v>47088</v>
      </c>
      <c r="B74" s="86">
        <f t="shared" si="3"/>
        <v>60</v>
      </c>
      <c r="C74" s="72">
        <f t="shared" si="4"/>
        <v>728.62508518080733</v>
      </c>
      <c r="D74" s="108">
        <f t="shared" si="5"/>
        <v>3.4002503975104297</v>
      </c>
      <c r="E74" s="108">
        <f t="shared" si="6"/>
        <v>728.62508518080631</v>
      </c>
      <c r="F74" s="108">
        <f t="shared" si="7"/>
        <v>732.02533557831669</v>
      </c>
      <c r="G74" s="72">
        <f t="shared" si="1"/>
        <v>1.0231815394945443E-12</v>
      </c>
    </row>
    <row r="75" spans="1:7" x14ac:dyDescent="0.25">
      <c r="A75" s="107"/>
      <c r="B75" s="86"/>
      <c r="C75" s="72"/>
      <c r="D75" s="108"/>
      <c r="E75" s="108"/>
      <c r="F75" s="108"/>
      <c r="G75" s="72"/>
    </row>
    <row r="76" spans="1:7" x14ac:dyDescent="0.25">
      <c r="A76" s="107"/>
      <c r="B76" s="86"/>
      <c r="C76" s="72"/>
      <c r="D76" s="108"/>
      <c r="E76" s="108"/>
      <c r="F76" s="108"/>
      <c r="G76" s="72"/>
    </row>
    <row r="77" spans="1:7" x14ac:dyDescent="0.25">
      <c r="A77" s="107"/>
      <c r="B77" s="86"/>
      <c r="C77" s="72"/>
      <c r="D77" s="108"/>
      <c r="E77" s="108"/>
      <c r="F77" s="108"/>
      <c r="G77" s="72"/>
    </row>
    <row r="78" spans="1:7" x14ac:dyDescent="0.25">
      <c r="A78" s="107"/>
      <c r="B78" s="86"/>
      <c r="C78" s="72"/>
      <c r="D78" s="108"/>
      <c r="E78" s="108"/>
      <c r="F78" s="108"/>
      <c r="G78" s="72"/>
    </row>
    <row r="79" spans="1:7" x14ac:dyDescent="0.25">
      <c r="A79" s="107"/>
      <c r="B79" s="86"/>
      <c r="C79" s="72"/>
      <c r="D79" s="108"/>
      <c r="E79" s="108"/>
      <c r="F79" s="108"/>
      <c r="G79" s="72"/>
    </row>
    <row r="80" spans="1:7" x14ac:dyDescent="0.25">
      <c r="A80" s="107"/>
      <c r="B80" s="86"/>
      <c r="C80" s="72"/>
      <c r="D80" s="108"/>
      <c r="E80" s="108"/>
      <c r="F80" s="108"/>
      <c r="G80" s="72"/>
    </row>
    <row r="81" spans="1:7" x14ac:dyDescent="0.25">
      <c r="A81" s="107"/>
      <c r="B81" s="86"/>
      <c r="C81" s="72"/>
      <c r="D81" s="108"/>
      <c r="E81" s="108"/>
      <c r="F81" s="108"/>
      <c r="G81" s="72"/>
    </row>
    <row r="82" spans="1:7" x14ac:dyDescent="0.25">
      <c r="A82" s="107"/>
      <c r="B82" s="86"/>
      <c r="C82" s="72"/>
      <c r="D82" s="108"/>
      <c r="E82" s="108"/>
      <c r="F82" s="108"/>
      <c r="G82" s="72"/>
    </row>
    <row r="83" spans="1:7" x14ac:dyDescent="0.25">
      <c r="A83" s="107"/>
      <c r="B83" s="86"/>
      <c r="C83" s="72"/>
      <c r="D83" s="108"/>
      <c r="E83" s="108"/>
      <c r="F83" s="108"/>
      <c r="G83" s="72"/>
    </row>
    <row r="84" spans="1:7" x14ac:dyDescent="0.25">
      <c r="A84" s="107"/>
      <c r="B84" s="86"/>
      <c r="C84" s="72"/>
      <c r="D84" s="108"/>
      <c r="E84" s="108"/>
      <c r="F84" s="108"/>
      <c r="G84" s="72"/>
    </row>
    <row r="85" spans="1:7" x14ac:dyDescent="0.25">
      <c r="A85" s="107"/>
      <c r="B85" s="86"/>
      <c r="C85" s="72"/>
      <c r="D85" s="108"/>
      <c r="E85" s="108"/>
      <c r="F85" s="108"/>
      <c r="G85" s="72"/>
    </row>
    <row r="86" spans="1:7" x14ac:dyDescent="0.25">
      <c r="A86" s="107"/>
      <c r="B86" s="86"/>
      <c r="C86" s="72"/>
      <c r="D86" s="108"/>
      <c r="E86" s="108"/>
      <c r="F86" s="108"/>
      <c r="G86" s="72"/>
    </row>
    <row r="87" spans="1:7" x14ac:dyDescent="0.25">
      <c r="A87" s="107"/>
      <c r="B87" s="86"/>
      <c r="C87" s="72"/>
      <c r="D87" s="108"/>
      <c r="E87" s="108"/>
      <c r="F87" s="108"/>
      <c r="G87" s="72"/>
    </row>
    <row r="88" spans="1:7" x14ac:dyDescent="0.25">
      <c r="A88" s="107"/>
      <c r="B88" s="86"/>
      <c r="C88" s="72"/>
      <c r="D88" s="108"/>
      <c r="E88" s="108"/>
      <c r="F88" s="108"/>
      <c r="G88" s="72"/>
    </row>
    <row r="89" spans="1:7" x14ac:dyDescent="0.25">
      <c r="A89" s="107"/>
      <c r="B89" s="86"/>
      <c r="C89" s="72"/>
      <c r="D89" s="108"/>
      <c r="E89" s="108"/>
      <c r="F89" s="108"/>
      <c r="G89" s="72"/>
    </row>
    <row r="90" spans="1:7" x14ac:dyDescent="0.25">
      <c r="A90" s="107"/>
      <c r="B90" s="86"/>
      <c r="C90" s="72"/>
      <c r="D90" s="108"/>
      <c r="E90" s="108"/>
      <c r="F90" s="108"/>
      <c r="G90" s="72"/>
    </row>
    <row r="91" spans="1:7" x14ac:dyDescent="0.25">
      <c r="A91" s="107"/>
      <c r="B91" s="86"/>
      <c r="C91" s="72"/>
      <c r="D91" s="108"/>
      <c r="E91" s="108"/>
      <c r="F91" s="108"/>
      <c r="G91" s="72"/>
    </row>
    <row r="92" spans="1:7" x14ac:dyDescent="0.25">
      <c r="A92" s="107"/>
      <c r="B92" s="86"/>
      <c r="C92" s="72"/>
      <c r="D92" s="108"/>
      <c r="E92" s="108"/>
      <c r="F92" s="108"/>
      <c r="G92" s="72"/>
    </row>
    <row r="93" spans="1:7" x14ac:dyDescent="0.25">
      <c r="A93" s="107"/>
      <c r="B93" s="86"/>
      <c r="C93" s="72"/>
      <c r="D93" s="108"/>
      <c r="E93" s="108"/>
      <c r="F93" s="108"/>
      <c r="G93" s="72"/>
    </row>
    <row r="94" spans="1:7" x14ac:dyDescent="0.25">
      <c r="A94" s="107"/>
      <c r="B94" s="86"/>
      <c r="C94" s="72"/>
      <c r="D94" s="108"/>
      <c r="E94" s="108"/>
      <c r="F94" s="108"/>
      <c r="G94" s="72"/>
    </row>
    <row r="95" spans="1:7" x14ac:dyDescent="0.25">
      <c r="A95" s="107"/>
      <c r="B95" s="86"/>
      <c r="C95" s="72"/>
      <c r="D95" s="108"/>
      <c r="E95" s="108"/>
      <c r="F95" s="108"/>
      <c r="G95" s="72"/>
    </row>
    <row r="96" spans="1:7" x14ac:dyDescent="0.25">
      <c r="A96" s="107"/>
      <c r="B96" s="86"/>
      <c r="C96" s="72"/>
      <c r="D96" s="108"/>
      <c r="E96" s="108"/>
      <c r="F96" s="108"/>
      <c r="G96" s="72"/>
    </row>
    <row r="97" spans="1:7" x14ac:dyDescent="0.25">
      <c r="A97" s="107"/>
      <c r="B97" s="86"/>
      <c r="C97" s="72"/>
      <c r="D97" s="108"/>
      <c r="E97" s="108"/>
      <c r="F97" s="108"/>
      <c r="G97" s="72"/>
    </row>
    <row r="98" spans="1:7" x14ac:dyDescent="0.25">
      <c r="A98" s="107"/>
      <c r="B98" s="86"/>
      <c r="C98" s="72"/>
      <c r="D98" s="108"/>
      <c r="E98" s="108"/>
      <c r="F98" s="108"/>
      <c r="G98" s="72"/>
    </row>
    <row r="99" spans="1:7" x14ac:dyDescent="0.25">
      <c r="A99" s="107"/>
      <c r="B99" s="86"/>
      <c r="C99" s="72"/>
      <c r="D99" s="108"/>
      <c r="E99" s="108"/>
      <c r="F99" s="108"/>
      <c r="G99" s="72"/>
    </row>
    <row r="100" spans="1:7" x14ac:dyDescent="0.25">
      <c r="A100" s="107"/>
      <c r="B100" s="86"/>
      <c r="C100" s="72"/>
      <c r="D100" s="108"/>
      <c r="E100" s="108"/>
      <c r="F100" s="108"/>
      <c r="G100" s="72"/>
    </row>
    <row r="101" spans="1:7" x14ac:dyDescent="0.25">
      <c r="A101" s="107"/>
      <c r="B101" s="86"/>
      <c r="C101" s="72"/>
      <c r="D101" s="108"/>
      <c r="E101" s="108"/>
      <c r="F101" s="108"/>
      <c r="G101" s="72"/>
    </row>
    <row r="102" spans="1:7" x14ac:dyDescent="0.25">
      <c r="A102" s="107"/>
      <c r="B102" s="86"/>
      <c r="C102" s="72"/>
      <c r="D102" s="108"/>
      <c r="E102" s="108"/>
      <c r="F102" s="108"/>
      <c r="G102" s="72"/>
    </row>
    <row r="103" spans="1:7" x14ac:dyDescent="0.25">
      <c r="A103" s="107"/>
      <c r="B103" s="86"/>
      <c r="C103" s="72"/>
      <c r="D103" s="108"/>
      <c r="E103" s="108"/>
      <c r="F103" s="108"/>
      <c r="G103" s="72"/>
    </row>
    <row r="104" spans="1:7" x14ac:dyDescent="0.25">
      <c r="A104" s="107"/>
      <c r="B104" s="86"/>
      <c r="C104" s="72"/>
      <c r="D104" s="108"/>
      <c r="E104" s="108"/>
      <c r="F104" s="108"/>
      <c r="G104" s="72"/>
    </row>
    <row r="105" spans="1:7" x14ac:dyDescent="0.25">
      <c r="A105" s="107"/>
      <c r="B105" s="86"/>
      <c r="C105" s="72"/>
      <c r="D105" s="108"/>
      <c r="E105" s="108"/>
      <c r="F105" s="108"/>
      <c r="G105" s="72"/>
    </row>
    <row r="106" spans="1:7" x14ac:dyDescent="0.25">
      <c r="A106" s="107"/>
      <c r="B106" s="86"/>
      <c r="C106" s="72"/>
      <c r="D106" s="108"/>
      <c r="E106" s="108"/>
      <c r="F106" s="108"/>
      <c r="G106" s="72"/>
    </row>
    <row r="107" spans="1:7" x14ac:dyDescent="0.25">
      <c r="A107" s="107"/>
      <c r="B107" s="86"/>
      <c r="C107" s="72"/>
      <c r="D107" s="108"/>
      <c r="E107" s="108"/>
      <c r="F107" s="108"/>
      <c r="G107" s="72"/>
    </row>
    <row r="108" spans="1:7" x14ac:dyDescent="0.25">
      <c r="A108" s="107"/>
      <c r="B108" s="86"/>
      <c r="C108" s="72"/>
      <c r="D108" s="108"/>
      <c r="E108" s="108"/>
      <c r="F108" s="108"/>
      <c r="G108" s="72"/>
    </row>
    <row r="109" spans="1:7" x14ac:dyDescent="0.25">
      <c r="A109" s="107"/>
      <c r="B109" s="86"/>
      <c r="C109" s="72"/>
      <c r="D109" s="108"/>
      <c r="E109" s="108"/>
      <c r="F109" s="108"/>
      <c r="G109" s="72"/>
    </row>
    <row r="110" spans="1:7" x14ac:dyDescent="0.25">
      <c r="A110" s="107"/>
      <c r="B110" s="86"/>
      <c r="C110" s="72"/>
      <c r="D110" s="108"/>
      <c r="E110" s="108"/>
      <c r="F110" s="108"/>
      <c r="G110" s="72"/>
    </row>
    <row r="111" spans="1:7" x14ac:dyDescent="0.25">
      <c r="A111" s="107"/>
      <c r="B111" s="86"/>
      <c r="C111" s="72"/>
      <c r="D111" s="108"/>
      <c r="E111" s="108"/>
      <c r="F111" s="108"/>
      <c r="G111" s="72"/>
    </row>
    <row r="112" spans="1:7" x14ac:dyDescent="0.25">
      <c r="A112" s="107"/>
      <c r="B112" s="86"/>
      <c r="C112" s="72"/>
      <c r="D112" s="108"/>
      <c r="E112" s="108"/>
      <c r="F112" s="108"/>
      <c r="G112" s="72"/>
    </row>
    <row r="113" spans="1:7" x14ac:dyDescent="0.25">
      <c r="A113" s="107"/>
      <c r="B113" s="86"/>
      <c r="C113" s="72"/>
      <c r="D113" s="108"/>
      <c r="E113" s="108"/>
      <c r="F113" s="108"/>
      <c r="G113" s="72"/>
    </row>
    <row r="114" spans="1:7" x14ac:dyDescent="0.25">
      <c r="A114" s="107"/>
      <c r="B114" s="86"/>
      <c r="C114" s="72"/>
      <c r="D114" s="108"/>
      <c r="E114" s="108"/>
      <c r="F114" s="108"/>
      <c r="G114" s="72"/>
    </row>
    <row r="115" spans="1:7" x14ac:dyDescent="0.25">
      <c r="A115" s="107"/>
      <c r="B115" s="86"/>
      <c r="C115" s="72"/>
      <c r="D115" s="108"/>
      <c r="E115" s="108"/>
      <c r="F115" s="108"/>
      <c r="G115" s="72"/>
    </row>
    <row r="116" spans="1:7" x14ac:dyDescent="0.25">
      <c r="A116" s="107"/>
      <c r="B116" s="86"/>
      <c r="C116" s="72"/>
      <c r="D116" s="108"/>
      <c r="E116" s="108"/>
      <c r="F116" s="108"/>
      <c r="G116" s="72"/>
    </row>
    <row r="117" spans="1:7" x14ac:dyDescent="0.25">
      <c r="A117" s="107"/>
      <c r="B117" s="86"/>
      <c r="C117" s="72"/>
      <c r="D117" s="108"/>
      <c r="E117" s="108"/>
      <c r="F117" s="108"/>
      <c r="G117" s="72"/>
    </row>
    <row r="118" spans="1:7" x14ac:dyDescent="0.25">
      <c r="A118" s="107"/>
      <c r="B118" s="86"/>
      <c r="C118" s="72"/>
      <c r="D118" s="108"/>
      <c r="E118" s="108"/>
      <c r="F118" s="108"/>
      <c r="G118" s="72"/>
    </row>
    <row r="119" spans="1:7" x14ac:dyDescent="0.25">
      <c r="A119" s="107"/>
      <c r="B119" s="86"/>
      <c r="C119" s="72"/>
      <c r="D119" s="108"/>
      <c r="E119" s="108"/>
      <c r="F119" s="108"/>
      <c r="G119" s="72"/>
    </row>
    <row r="120" spans="1:7" x14ac:dyDescent="0.25">
      <c r="A120" s="107"/>
      <c r="B120" s="86"/>
      <c r="C120" s="72"/>
      <c r="D120" s="108"/>
      <c r="E120" s="108"/>
      <c r="F120" s="108"/>
      <c r="G120" s="72"/>
    </row>
    <row r="121" spans="1:7" x14ac:dyDescent="0.25">
      <c r="A121" s="107"/>
      <c r="B121" s="86"/>
      <c r="C121" s="72"/>
      <c r="D121" s="108"/>
      <c r="E121" s="108"/>
      <c r="F121" s="108"/>
      <c r="G121" s="72"/>
    </row>
    <row r="122" spans="1:7" x14ac:dyDescent="0.25">
      <c r="A122" s="107"/>
      <c r="B122" s="86"/>
      <c r="C122" s="72"/>
      <c r="D122" s="108"/>
      <c r="E122" s="108"/>
      <c r="F122" s="108"/>
      <c r="G122" s="72"/>
    </row>
    <row r="123" spans="1:7" x14ac:dyDescent="0.25">
      <c r="A123" s="107"/>
      <c r="B123" s="86"/>
      <c r="C123" s="72"/>
      <c r="D123" s="108"/>
      <c r="E123" s="108"/>
      <c r="F123" s="108"/>
      <c r="G123" s="72"/>
    </row>
    <row r="124" spans="1:7" x14ac:dyDescent="0.25">
      <c r="A124" s="107"/>
      <c r="B124" s="86"/>
      <c r="C124" s="72"/>
      <c r="D124" s="108"/>
      <c r="E124" s="108"/>
      <c r="F124" s="108"/>
      <c r="G124" s="72"/>
    </row>
    <row r="125" spans="1:7" x14ac:dyDescent="0.25">
      <c r="A125" s="107"/>
      <c r="B125" s="86"/>
      <c r="C125" s="72"/>
      <c r="D125" s="108"/>
      <c r="E125" s="108"/>
      <c r="F125" s="108"/>
      <c r="G125" s="72"/>
    </row>
    <row r="126" spans="1:7" x14ac:dyDescent="0.25">
      <c r="A126" s="107"/>
      <c r="B126" s="86"/>
      <c r="C126" s="72"/>
      <c r="D126" s="108"/>
      <c r="E126" s="108"/>
      <c r="F126" s="108"/>
      <c r="G126" s="72"/>
    </row>
    <row r="127" spans="1:7" x14ac:dyDescent="0.25">
      <c r="A127" s="107"/>
      <c r="B127" s="86"/>
      <c r="C127" s="72"/>
      <c r="D127" s="108"/>
      <c r="E127" s="108"/>
      <c r="F127" s="108"/>
      <c r="G127" s="72"/>
    </row>
    <row r="128" spans="1:7" x14ac:dyDescent="0.25">
      <c r="A128" s="107"/>
      <c r="B128" s="86"/>
      <c r="C128" s="72"/>
      <c r="D128" s="108"/>
      <c r="E128" s="108"/>
      <c r="F128" s="108"/>
      <c r="G128" s="72"/>
    </row>
    <row r="129" spans="1:7" x14ac:dyDescent="0.25">
      <c r="A129" s="107"/>
      <c r="B129" s="86"/>
      <c r="C129" s="72"/>
      <c r="D129" s="108"/>
      <c r="E129" s="108"/>
      <c r="F129" s="108"/>
      <c r="G129" s="72"/>
    </row>
    <row r="130" spans="1:7" x14ac:dyDescent="0.25">
      <c r="A130" s="107"/>
      <c r="B130" s="86"/>
      <c r="C130" s="72"/>
      <c r="D130" s="108"/>
      <c r="E130" s="108"/>
      <c r="F130" s="108"/>
      <c r="G130" s="72"/>
    </row>
    <row r="131" spans="1:7" x14ac:dyDescent="0.25">
      <c r="A131" s="107"/>
      <c r="B131" s="86"/>
      <c r="C131" s="72"/>
      <c r="D131" s="108"/>
      <c r="E131" s="108"/>
      <c r="F131" s="108"/>
      <c r="G131" s="72"/>
    </row>
    <row r="132" spans="1:7" x14ac:dyDescent="0.25">
      <c r="A132" s="107"/>
      <c r="B132" s="86"/>
      <c r="C132" s="72"/>
      <c r="D132" s="108"/>
      <c r="E132" s="108"/>
      <c r="F132" s="108"/>
      <c r="G132" s="72"/>
    </row>
    <row r="133" spans="1:7" x14ac:dyDescent="0.25">
      <c r="A133" s="107"/>
      <c r="B133" s="86"/>
      <c r="C133" s="72"/>
      <c r="D133" s="108"/>
      <c r="E133" s="108"/>
      <c r="F133" s="108"/>
      <c r="G133" s="72"/>
    </row>
    <row r="134" spans="1:7" x14ac:dyDescent="0.25">
      <c r="A134" s="107"/>
      <c r="B134" s="86"/>
      <c r="C134" s="72"/>
      <c r="D134" s="108"/>
      <c r="E134" s="108"/>
      <c r="F134" s="108"/>
      <c r="G134" s="7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AD0EF-4078-428B-9DBB-0EAE295C30FE}">
  <dimension ref="A1:P143"/>
  <sheetViews>
    <sheetView workbookViewId="0">
      <selection activeCell="F15" sqref="F15:F26"/>
    </sheetView>
  </sheetViews>
  <sheetFormatPr defaultRowHeight="15" x14ac:dyDescent="0.25"/>
  <cols>
    <col min="1" max="1" width="9.140625" style="65"/>
    <col min="2" max="2" width="7.85546875" style="65" customWidth="1"/>
    <col min="3" max="3" width="14.7109375" style="65" customWidth="1"/>
    <col min="4" max="4" width="14.28515625" style="65" customWidth="1"/>
    <col min="5" max="6" width="14.7109375" style="65" customWidth="1"/>
    <col min="7" max="7" width="14.7109375" style="76" customWidth="1"/>
    <col min="8" max="257" width="9.140625" style="65"/>
    <col min="258" max="258" width="7.85546875" style="65" customWidth="1"/>
    <col min="259" max="259" width="14.7109375" style="65" customWidth="1"/>
    <col min="260" max="260" width="14.28515625" style="65" customWidth="1"/>
    <col min="261" max="263" width="14.7109375" style="65" customWidth="1"/>
    <col min="264" max="513" width="9.140625" style="65"/>
    <col min="514" max="514" width="7.85546875" style="65" customWidth="1"/>
    <col min="515" max="515" width="14.7109375" style="65" customWidth="1"/>
    <col min="516" max="516" width="14.28515625" style="65" customWidth="1"/>
    <col min="517" max="519" width="14.7109375" style="65" customWidth="1"/>
    <col min="520" max="769" width="9.140625" style="65"/>
    <col min="770" max="770" width="7.85546875" style="65" customWidth="1"/>
    <col min="771" max="771" width="14.7109375" style="65" customWidth="1"/>
    <col min="772" max="772" width="14.28515625" style="65" customWidth="1"/>
    <col min="773" max="775" width="14.7109375" style="65" customWidth="1"/>
    <col min="776" max="1025" width="9.140625" style="65"/>
    <col min="1026" max="1026" width="7.85546875" style="65" customWidth="1"/>
    <col min="1027" max="1027" width="14.7109375" style="65" customWidth="1"/>
    <col min="1028" max="1028" width="14.28515625" style="65" customWidth="1"/>
    <col min="1029" max="1031" width="14.7109375" style="65" customWidth="1"/>
    <col min="1032" max="1281" width="9.140625" style="65"/>
    <col min="1282" max="1282" width="7.85546875" style="65" customWidth="1"/>
    <col min="1283" max="1283" width="14.7109375" style="65" customWidth="1"/>
    <col min="1284" max="1284" width="14.28515625" style="65" customWidth="1"/>
    <col min="1285" max="1287" width="14.7109375" style="65" customWidth="1"/>
    <col min="1288" max="1537" width="9.140625" style="65"/>
    <col min="1538" max="1538" width="7.85546875" style="65" customWidth="1"/>
    <col min="1539" max="1539" width="14.7109375" style="65" customWidth="1"/>
    <col min="1540" max="1540" width="14.28515625" style="65" customWidth="1"/>
    <col min="1541" max="1543" width="14.7109375" style="65" customWidth="1"/>
    <col min="1544" max="1793" width="9.140625" style="65"/>
    <col min="1794" max="1794" width="7.85546875" style="65" customWidth="1"/>
    <col min="1795" max="1795" width="14.7109375" style="65" customWidth="1"/>
    <col min="1796" max="1796" width="14.28515625" style="65" customWidth="1"/>
    <col min="1797" max="1799" width="14.7109375" style="65" customWidth="1"/>
    <col min="1800" max="2049" width="9.140625" style="65"/>
    <col min="2050" max="2050" width="7.85546875" style="65" customWidth="1"/>
    <col min="2051" max="2051" width="14.7109375" style="65" customWidth="1"/>
    <col min="2052" max="2052" width="14.28515625" style="65" customWidth="1"/>
    <col min="2053" max="2055" width="14.7109375" style="65" customWidth="1"/>
    <col min="2056" max="2305" width="9.140625" style="65"/>
    <col min="2306" max="2306" width="7.85546875" style="65" customWidth="1"/>
    <col min="2307" max="2307" width="14.7109375" style="65" customWidth="1"/>
    <col min="2308" max="2308" width="14.28515625" style="65" customWidth="1"/>
    <col min="2309" max="2311" width="14.7109375" style="65" customWidth="1"/>
    <col min="2312" max="2561" width="9.140625" style="65"/>
    <col min="2562" max="2562" width="7.85546875" style="65" customWidth="1"/>
    <col min="2563" max="2563" width="14.7109375" style="65" customWidth="1"/>
    <col min="2564" max="2564" width="14.28515625" style="65" customWidth="1"/>
    <col min="2565" max="2567" width="14.7109375" style="65" customWidth="1"/>
    <col min="2568" max="2817" width="9.140625" style="65"/>
    <col min="2818" max="2818" width="7.85546875" style="65" customWidth="1"/>
    <col min="2819" max="2819" width="14.7109375" style="65" customWidth="1"/>
    <col min="2820" max="2820" width="14.28515625" style="65" customWidth="1"/>
    <col min="2821" max="2823" width="14.7109375" style="65" customWidth="1"/>
    <col min="2824" max="3073" width="9.140625" style="65"/>
    <col min="3074" max="3074" width="7.85546875" style="65" customWidth="1"/>
    <col min="3075" max="3075" width="14.7109375" style="65" customWidth="1"/>
    <col min="3076" max="3076" width="14.28515625" style="65" customWidth="1"/>
    <col min="3077" max="3079" width="14.7109375" style="65" customWidth="1"/>
    <col min="3080" max="3329" width="9.140625" style="65"/>
    <col min="3330" max="3330" width="7.85546875" style="65" customWidth="1"/>
    <col min="3331" max="3331" width="14.7109375" style="65" customWidth="1"/>
    <col min="3332" max="3332" width="14.28515625" style="65" customWidth="1"/>
    <col min="3333" max="3335" width="14.7109375" style="65" customWidth="1"/>
    <col min="3336" max="3585" width="9.140625" style="65"/>
    <col min="3586" max="3586" width="7.85546875" style="65" customWidth="1"/>
    <col min="3587" max="3587" width="14.7109375" style="65" customWidth="1"/>
    <col min="3588" max="3588" width="14.28515625" style="65" customWidth="1"/>
    <col min="3589" max="3591" width="14.7109375" style="65" customWidth="1"/>
    <col min="3592" max="3841" width="9.140625" style="65"/>
    <col min="3842" max="3842" width="7.85546875" style="65" customWidth="1"/>
    <col min="3843" max="3843" width="14.7109375" style="65" customWidth="1"/>
    <col min="3844" max="3844" width="14.28515625" style="65" customWidth="1"/>
    <col min="3845" max="3847" width="14.7109375" style="65" customWidth="1"/>
    <col min="3848" max="4097" width="9.140625" style="65"/>
    <col min="4098" max="4098" width="7.85546875" style="65" customWidth="1"/>
    <col min="4099" max="4099" width="14.7109375" style="65" customWidth="1"/>
    <col min="4100" max="4100" width="14.28515625" style="65" customWidth="1"/>
    <col min="4101" max="4103" width="14.7109375" style="65" customWidth="1"/>
    <col min="4104" max="4353" width="9.140625" style="65"/>
    <col min="4354" max="4354" width="7.85546875" style="65" customWidth="1"/>
    <col min="4355" max="4355" width="14.7109375" style="65" customWidth="1"/>
    <col min="4356" max="4356" width="14.28515625" style="65" customWidth="1"/>
    <col min="4357" max="4359" width="14.7109375" style="65" customWidth="1"/>
    <col min="4360" max="4609" width="9.140625" style="65"/>
    <col min="4610" max="4610" width="7.85546875" style="65" customWidth="1"/>
    <col min="4611" max="4611" width="14.7109375" style="65" customWidth="1"/>
    <col min="4612" max="4612" width="14.28515625" style="65" customWidth="1"/>
    <col min="4613" max="4615" width="14.7109375" style="65" customWidth="1"/>
    <col min="4616" max="4865" width="9.140625" style="65"/>
    <col min="4866" max="4866" width="7.85546875" style="65" customWidth="1"/>
    <col min="4867" max="4867" width="14.7109375" style="65" customWidth="1"/>
    <col min="4868" max="4868" width="14.28515625" style="65" customWidth="1"/>
    <col min="4869" max="4871" width="14.7109375" style="65" customWidth="1"/>
    <col min="4872" max="5121" width="9.140625" style="65"/>
    <col min="5122" max="5122" width="7.85546875" style="65" customWidth="1"/>
    <col min="5123" max="5123" width="14.7109375" style="65" customWidth="1"/>
    <col min="5124" max="5124" width="14.28515625" style="65" customWidth="1"/>
    <col min="5125" max="5127" width="14.7109375" style="65" customWidth="1"/>
    <col min="5128" max="5377" width="9.140625" style="65"/>
    <col min="5378" max="5378" width="7.85546875" style="65" customWidth="1"/>
    <col min="5379" max="5379" width="14.7109375" style="65" customWidth="1"/>
    <col min="5380" max="5380" width="14.28515625" style="65" customWidth="1"/>
    <col min="5381" max="5383" width="14.7109375" style="65" customWidth="1"/>
    <col min="5384" max="5633" width="9.140625" style="65"/>
    <col min="5634" max="5634" width="7.85546875" style="65" customWidth="1"/>
    <col min="5635" max="5635" width="14.7109375" style="65" customWidth="1"/>
    <col min="5636" max="5636" width="14.28515625" style="65" customWidth="1"/>
    <col min="5637" max="5639" width="14.7109375" style="65" customWidth="1"/>
    <col min="5640" max="5889" width="9.140625" style="65"/>
    <col min="5890" max="5890" width="7.85546875" style="65" customWidth="1"/>
    <col min="5891" max="5891" width="14.7109375" style="65" customWidth="1"/>
    <col min="5892" max="5892" width="14.28515625" style="65" customWidth="1"/>
    <col min="5893" max="5895" width="14.7109375" style="65" customWidth="1"/>
    <col min="5896" max="6145" width="9.140625" style="65"/>
    <col min="6146" max="6146" width="7.85546875" style="65" customWidth="1"/>
    <col min="6147" max="6147" width="14.7109375" style="65" customWidth="1"/>
    <col min="6148" max="6148" width="14.28515625" style="65" customWidth="1"/>
    <col min="6149" max="6151" width="14.7109375" style="65" customWidth="1"/>
    <col min="6152" max="6401" width="9.140625" style="65"/>
    <col min="6402" max="6402" width="7.85546875" style="65" customWidth="1"/>
    <col min="6403" max="6403" width="14.7109375" style="65" customWidth="1"/>
    <col min="6404" max="6404" width="14.28515625" style="65" customWidth="1"/>
    <col min="6405" max="6407" width="14.7109375" style="65" customWidth="1"/>
    <col min="6408" max="6657" width="9.140625" style="65"/>
    <col min="6658" max="6658" width="7.85546875" style="65" customWidth="1"/>
    <col min="6659" max="6659" width="14.7109375" style="65" customWidth="1"/>
    <col min="6660" max="6660" width="14.28515625" style="65" customWidth="1"/>
    <col min="6661" max="6663" width="14.7109375" style="65" customWidth="1"/>
    <col min="6664" max="6913" width="9.140625" style="65"/>
    <col min="6914" max="6914" width="7.85546875" style="65" customWidth="1"/>
    <col min="6915" max="6915" width="14.7109375" style="65" customWidth="1"/>
    <col min="6916" max="6916" width="14.28515625" style="65" customWidth="1"/>
    <col min="6917" max="6919" width="14.7109375" style="65" customWidth="1"/>
    <col min="6920" max="7169" width="9.140625" style="65"/>
    <col min="7170" max="7170" width="7.85546875" style="65" customWidth="1"/>
    <col min="7171" max="7171" width="14.7109375" style="65" customWidth="1"/>
    <col min="7172" max="7172" width="14.28515625" style="65" customWidth="1"/>
    <col min="7173" max="7175" width="14.7109375" style="65" customWidth="1"/>
    <col min="7176" max="7425" width="9.140625" style="65"/>
    <col min="7426" max="7426" width="7.85546875" style="65" customWidth="1"/>
    <col min="7427" max="7427" width="14.7109375" style="65" customWidth="1"/>
    <col min="7428" max="7428" width="14.28515625" style="65" customWidth="1"/>
    <col min="7429" max="7431" width="14.7109375" style="65" customWidth="1"/>
    <col min="7432" max="7681" width="9.140625" style="65"/>
    <col min="7682" max="7682" width="7.85546875" style="65" customWidth="1"/>
    <col min="7683" max="7683" width="14.7109375" style="65" customWidth="1"/>
    <col min="7684" max="7684" width="14.28515625" style="65" customWidth="1"/>
    <col min="7685" max="7687" width="14.7109375" style="65" customWidth="1"/>
    <col min="7688" max="7937" width="9.140625" style="65"/>
    <col min="7938" max="7938" width="7.85546875" style="65" customWidth="1"/>
    <col min="7939" max="7939" width="14.7109375" style="65" customWidth="1"/>
    <col min="7940" max="7940" width="14.28515625" style="65" customWidth="1"/>
    <col min="7941" max="7943" width="14.7109375" style="65" customWidth="1"/>
    <col min="7944" max="8193" width="9.140625" style="65"/>
    <col min="8194" max="8194" width="7.85546875" style="65" customWidth="1"/>
    <col min="8195" max="8195" width="14.7109375" style="65" customWidth="1"/>
    <col min="8196" max="8196" width="14.28515625" style="65" customWidth="1"/>
    <col min="8197" max="8199" width="14.7109375" style="65" customWidth="1"/>
    <col min="8200" max="8449" width="9.140625" style="65"/>
    <col min="8450" max="8450" width="7.85546875" style="65" customWidth="1"/>
    <col min="8451" max="8451" width="14.7109375" style="65" customWidth="1"/>
    <col min="8452" max="8452" width="14.28515625" style="65" customWidth="1"/>
    <col min="8453" max="8455" width="14.7109375" style="65" customWidth="1"/>
    <col min="8456" max="8705" width="9.140625" style="65"/>
    <col min="8706" max="8706" width="7.85546875" style="65" customWidth="1"/>
    <col min="8707" max="8707" width="14.7109375" style="65" customWidth="1"/>
    <col min="8708" max="8708" width="14.28515625" style="65" customWidth="1"/>
    <col min="8709" max="8711" width="14.7109375" style="65" customWidth="1"/>
    <col min="8712" max="8961" width="9.140625" style="65"/>
    <col min="8962" max="8962" width="7.85546875" style="65" customWidth="1"/>
    <col min="8963" max="8963" width="14.7109375" style="65" customWidth="1"/>
    <col min="8964" max="8964" width="14.28515625" style="65" customWidth="1"/>
    <col min="8965" max="8967" width="14.7109375" style="65" customWidth="1"/>
    <col min="8968" max="9217" width="9.140625" style="65"/>
    <col min="9218" max="9218" width="7.85546875" style="65" customWidth="1"/>
    <col min="9219" max="9219" width="14.7109375" style="65" customWidth="1"/>
    <col min="9220" max="9220" width="14.28515625" style="65" customWidth="1"/>
    <col min="9221" max="9223" width="14.7109375" style="65" customWidth="1"/>
    <col min="9224" max="9473" width="9.140625" style="65"/>
    <col min="9474" max="9474" width="7.85546875" style="65" customWidth="1"/>
    <col min="9475" max="9475" width="14.7109375" style="65" customWidth="1"/>
    <col min="9476" max="9476" width="14.28515625" style="65" customWidth="1"/>
    <col min="9477" max="9479" width="14.7109375" style="65" customWidth="1"/>
    <col min="9480" max="9729" width="9.140625" style="65"/>
    <col min="9730" max="9730" width="7.85546875" style="65" customWidth="1"/>
    <col min="9731" max="9731" width="14.7109375" style="65" customWidth="1"/>
    <col min="9732" max="9732" width="14.28515625" style="65" customWidth="1"/>
    <col min="9733" max="9735" width="14.7109375" style="65" customWidth="1"/>
    <col min="9736" max="9985" width="9.140625" style="65"/>
    <col min="9986" max="9986" width="7.85546875" style="65" customWidth="1"/>
    <col min="9987" max="9987" width="14.7109375" style="65" customWidth="1"/>
    <col min="9988" max="9988" width="14.28515625" style="65" customWidth="1"/>
    <col min="9989" max="9991" width="14.7109375" style="65" customWidth="1"/>
    <col min="9992" max="10241" width="9.140625" style="65"/>
    <col min="10242" max="10242" width="7.85546875" style="65" customWidth="1"/>
    <col min="10243" max="10243" width="14.7109375" style="65" customWidth="1"/>
    <col min="10244" max="10244" width="14.28515625" style="65" customWidth="1"/>
    <col min="10245" max="10247" width="14.7109375" style="65" customWidth="1"/>
    <col min="10248" max="10497" width="9.140625" style="65"/>
    <col min="10498" max="10498" width="7.85546875" style="65" customWidth="1"/>
    <col min="10499" max="10499" width="14.7109375" style="65" customWidth="1"/>
    <col min="10500" max="10500" width="14.28515625" style="65" customWidth="1"/>
    <col min="10501" max="10503" width="14.7109375" style="65" customWidth="1"/>
    <col min="10504" max="10753" width="9.140625" style="65"/>
    <col min="10754" max="10754" width="7.85546875" style="65" customWidth="1"/>
    <col min="10755" max="10755" width="14.7109375" style="65" customWidth="1"/>
    <col min="10756" max="10756" width="14.28515625" style="65" customWidth="1"/>
    <col min="10757" max="10759" width="14.7109375" style="65" customWidth="1"/>
    <col min="10760" max="11009" width="9.140625" style="65"/>
    <col min="11010" max="11010" width="7.85546875" style="65" customWidth="1"/>
    <col min="11011" max="11011" width="14.7109375" style="65" customWidth="1"/>
    <col min="11012" max="11012" width="14.28515625" style="65" customWidth="1"/>
    <col min="11013" max="11015" width="14.7109375" style="65" customWidth="1"/>
    <col min="11016" max="11265" width="9.140625" style="65"/>
    <col min="11266" max="11266" width="7.85546875" style="65" customWidth="1"/>
    <col min="11267" max="11267" width="14.7109375" style="65" customWidth="1"/>
    <col min="11268" max="11268" width="14.28515625" style="65" customWidth="1"/>
    <col min="11269" max="11271" width="14.7109375" style="65" customWidth="1"/>
    <col min="11272" max="11521" width="9.140625" style="65"/>
    <col min="11522" max="11522" width="7.85546875" style="65" customWidth="1"/>
    <col min="11523" max="11523" width="14.7109375" style="65" customWidth="1"/>
    <col min="11524" max="11524" width="14.28515625" style="65" customWidth="1"/>
    <col min="11525" max="11527" width="14.7109375" style="65" customWidth="1"/>
    <col min="11528" max="11777" width="9.140625" style="65"/>
    <col min="11778" max="11778" width="7.85546875" style="65" customWidth="1"/>
    <col min="11779" max="11779" width="14.7109375" style="65" customWidth="1"/>
    <col min="11780" max="11780" width="14.28515625" style="65" customWidth="1"/>
    <col min="11781" max="11783" width="14.7109375" style="65" customWidth="1"/>
    <col min="11784" max="12033" width="9.140625" style="65"/>
    <col min="12034" max="12034" width="7.85546875" style="65" customWidth="1"/>
    <col min="12035" max="12035" width="14.7109375" style="65" customWidth="1"/>
    <col min="12036" max="12036" width="14.28515625" style="65" customWidth="1"/>
    <col min="12037" max="12039" width="14.7109375" style="65" customWidth="1"/>
    <col min="12040" max="12289" width="9.140625" style="65"/>
    <col min="12290" max="12290" width="7.85546875" style="65" customWidth="1"/>
    <col min="12291" max="12291" width="14.7109375" style="65" customWidth="1"/>
    <col min="12292" max="12292" width="14.28515625" style="65" customWidth="1"/>
    <col min="12293" max="12295" width="14.7109375" style="65" customWidth="1"/>
    <col min="12296" max="12545" width="9.140625" style="65"/>
    <col min="12546" max="12546" width="7.85546875" style="65" customWidth="1"/>
    <col min="12547" max="12547" width="14.7109375" style="65" customWidth="1"/>
    <col min="12548" max="12548" width="14.28515625" style="65" customWidth="1"/>
    <col min="12549" max="12551" width="14.7109375" style="65" customWidth="1"/>
    <col min="12552" max="12801" width="9.140625" style="65"/>
    <col min="12802" max="12802" width="7.85546875" style="65" customWidth="1"/>
    <col min="12803" max="12803" width="14.7109375" style="65" customWidth="1"/>
    <col min="12804" max="12804" width="14.28515625" style="65" customWidth="1"/>
    <col min="12805" max="12807" width="14.7109375" style="65" customWidth="1"/>
    <col min="12808" max="13057" width="9.140625" style="65"/>
    <col min="13058" max="13058" width="7.85546875" style="65" customWidth="1"/>
    <col min="13059" max="13059" width="14.7109375" style="65" customWidth="1"/>
    <col min="13060" max="13060" width="14.28515625" style="65" customWidth="1"/>
    <col min="13061" max="13063" width="14.7109375" style="65" customWidth="1"/>
    <col min="13064" max="13313" width="9.140625" style="65"/>
    <col min="13314" max="13314" width="7.85546875" style="65" customWidth="1"/>
    <col min="13315" max="13315" width="14.7109375" style="65" customWidth="1"/>
    <col min="13316" max="13316" width="14.28515625" style="65" customWidth="1"/>
    <col min="13317" max="13319" width="14.7109375" style="65" customWidth="1"/>
    <col min="13320" max="13569" width="9.140625" style="65"/>
    <col min="13570" max="13570" width="7.85546875" style="65" customWidth="1"/>
    <col min="13571" max="13571" width="14.7109375" style="65" customWidth="1"/>
    <col min="13572" max="13572" width="14.28515625" style="65" customWidth="1"/>
    <col min="13573" max="13575" width="14.7109375" style="65" customWidth="1"/>
    <col min="13576" max="13825" width="9.140625" style="65"/>
    <col min="13826" max="13826" width="7.85546875" style="65" customWidth="1"/>
    <col min="13827" max="13827" width="14.7109375" style="65" customWidth="1"/>
    <col min="13828" max="13828" width="14.28515625" style="65" customWidth="1"/>
    <col min="13829" max="13831" width="14.7109375" style="65" customWidth="1"/>
    <col min="13832" max="14081" width="9.140625" style="65"/>
    <col min="14082" max="14082" width="7.85546875" style="65" customWidth="1"/>
    <col min="14083" max="14083" width="14.7109375" style="65" customWidth="1"/>
    <col min="14084" max="14084" width="14.28515625" style="65" customWidth="1"/>
    <col min="14085" max="14087" width="14.7109375" style="65" customWidth="1"/>
    <col min="14088" max="14337" width="9.140625" style="65"/>
    <col min="14338" max="14338" width="7.85546875" style="65" customWidth="1"/>
    <col min="14339" max="14339" width="14.7109375" style="65" customWidth="1"/>
    <col min="14340" max="14340" width="14.28515625" style="65" customWidth="1"/>
    <col min="14341" max="14343" width="14.7109375" style="65" customWidth="1"/>
    <col min="14344" max="14593" width="9.140625" style="65"/>
    <col min="14594" max="14594" width="7.85546875" style="65" customWidth="1"/>
    <col min="14595" max="14595" width="14.7109375" style="65" customWidth="1"/>
    <col min="14596" max="14596" width="14.28515625" style="65" customWidth="1"/>
    <col min="14597" max="14599" width="14.7109375" style="65" customWidth="1"/>
    <col min="14600" max="14849" width="9.140625" style="65"/>
    <col min="14850" max="14850" width="7.85546875" style="65" customWidth="1"/>
    <col min="14851" max="14851" width="14.7109375" style="65" customWidth="1"/>
    <col min="14852" max="14852" width="14.28515625" style="65" customWidth="1"/>
    <col min="14853" max="14855" width="14.7109375" style="65" customWidth="1"/>
    <col min="14856" max="15105" width="9.140625" style="65"/>
    <col min="15106" max="15106" width="7.85546875" style="65" customWidth="1"/>
    <col min="15107" max="15107" width="14.7109375" style="65" customWidth="1"/>
    <col min="15108" max="15108" width="14.28515625" style="65" customWidth="1"/>
    <col min="15109" max="15111" width="14.7109375" style="65" customWidth="1"/>
    <col min="15112" max="15361" width="9.140625" style="65"/>
    <col min="15362" max="15362" width="7.85546875" style="65" customWidth="1"/>
    <col min="15363" max="15363" width="14.7109375" style="65" customWidth="1"/>
    <col min="15364" max="15364" width="14.28515625" style="65" customWidth="1"/>
    <col min="15365" max="15367" width="14.7109375" style="65" customWidth="1"/>
    <col min="15368" max="15617" width="9.140625" style="65"/>
    <col min="15618" max="15618" width="7.85546875" style="65" customWidth="1"/>
    <col min="15619" max="15619" width="14.7109375" style="65" customWidth="1"/>
    <col min="15620" max="15620" width="14.28515625" style="65" customWidth="1"/>
    <col min="15621" max="15623" width="14.7109375" style="65" customWidth="1"/>
    <col min="15624" max="15873" width="9.140625" style="65"/>
    <col min="15874" max="15874" width="7.85546875" style="65" customWidth="1"/>
    <col min="15875" max="15875" width="14.7109375" style="65" customWidth="1"/>
    <col min="15876" max="15876" width="14.28515625" style="65" customWidth="1"/>
    <col min="15877" max="15879" width="14.7109375" style="65" customWidth="1"/>
    <col min="15880" max="16129" width="9.140625" style="65"/>
    <col min="16130" max="16130" width="7.85546875" style="65" customWidth="1"/>
    <col min="16131" max="16131" width="14.7109375" style="65" customWidth="1"/>
    <col min="16132" max="16132" width="14.28515625" style="65" customWidth="1"/>
    <col min="16133" max="16135" width="14.7109375" style="65" customWidth="1"/>
    <col min="16136" max="16384" width="9.140625" style="65"/>
  </cols>
  <sheetData>
    <row r="1" spans="1:16" x14ac:dyDescent="0.25">
      <c r="A1" s="63"/>
      <c r="B1" s="63"/>
      <c r="C1" s="63"/>
      <c r="D1" s="63"/>
      <c r="E1" s="63"/>
      <c r="F1" s="63"/>
      <c r="G1" s="132"/>
    </row>
    <row r="2" spans="1:16" x14ac:dyDescent="0.25">
      <c r="A2" s="63"/>
      <c r="B2" s="63"/>
      <c r="C2" s="63"/>
      <c r="D2" s="63"/>
      <c r="E2" s="63"/>
      <c r="F2" s="66"/>
      <c r="G2" s="133"/>
    </row>
    <row r="3" spans="1:16" x14ac:dyDescent="0.25">
      <c r="A3" s="63"/>
      <c r="B3" s="63"/>
      <c r="C3" s="63"/>
      <c r="D3" s="63"/>
      <c r="E3" s="63"/>
      <c r="F3" s="66"/>
      <c r="G3" s="133"/>
    </row>
    <row r="4" spans="1:16" ht="21" x14ac:dyDescent="0.35">
      <c r="A4" s="63"/>
      <c r="B4" s="70" t="s">
        <v>34</v>
      </c>
      <c r="C4" s="63"/>
      <c r="D4" s="63"/>
      <c r="E4" s="71"/>
      <c r="F4" s="72"/>
      <c r="G4" s="134"/>
      <c r="K4" s="76"/>
      <c r="L4" s="77"/>
    </row>
    <row r="5" spans="1:16" x14ac:dyDescent="0.25">
      <c r="A5" s="63"/>
      <c r="B5" s="63"/>
      <c r="C5" s="63"/>
      <c r="D5" s="63"/>
      <c r="E5" s="63"/>
      <c r="F5" s="72"/>
      <c r="G5" s="135"/>
      <c r="K5" s="78"/>
      <c r="L5" s="77"/>
    </row>
    <row r="6" spans="1:16" x14ac:dyDescent="0.25">
      <c r="A6" s="63"/>
      <c r="B6" s="79" t="s">
        <v>36</v>
      </c>
      <c r="C6" s="80"/>
      <c r="D6" s="81"/>
      <c r="E6" s="126">
        <v>45658</v>
      </c>
      <c r="F6" s="83"/>
      <c r="G6" s="135"/>
      <c r="K6" s="84"/>
      <c r="L6" s="84"/>
    </row>
    <row r="7" spans="1:16" x14ac:dyDescent="0.25">
      <c r="A7" s="63"/>
      <c r="B7" s="85" t="s">
        <v>38</v>
      </c>
      <c r="C7" s="86"/>
      <c r="E7" s="104">
        <v>60</v>
      </c>
      <c r="F7" s="88" t="s">
        <v>28</v>
      </c>
      <c r="G7" s="135"/>
      <c r="J7" s="136"/>
      <c r="K7" s="89"/>
      <c r="L7" s="89"/>
    </row>
    <row r="8" spans="1:16" x14ac:dyDescent="0.25">
      <c r="A8" s="63"/>
      <c r="B8" s="85" t="s">
        <v>44</v>
      </c>
      <c r="C8" s="86"/>
      <c r="D8" s="90">
        <f>E6-1</f>
        <v>45657</v>
      </c>
      <c r="E8" s="91">
        <v>9073.6</v>
      </c>
      <c r="F8" s="88" t="s">
        <v>41</v>
      </c>
      <c r="G8" s="135"/>
      <c r="J8" s="136"/>
      <c r="K8" s="89"/>
      <c r="L8" s="89"/>
    </row>
    <row r="9" spans="1:16" x14ac:dyDescent="0.25">
      <c r="A9" s="63"/>
      <c r="B9" s="85" t="s">
        <v>45</v>
      </c>
      <c r="C9" s="86"/>
      <c r="D9" s="90">
        <f>EOMONTH(D8,E7)</f>
        <v>47483</v>
      </c>
      <c r="E9" s="137">
        <v>0</v>
      </c>
      <c r="F9" s="88" t="s">
        <v>41</v>
      </c>
      <c r="G9" s="135"/>
      <c r="J9" s="136"/>
      <c r="K9" s="89"/>
      <c r="L9" s="89"/>
    </row>
    <row r="10" spans="1:16" x14ac:dyDescent="0.25">
      <c r="A10" s="63"/>
      <c r="B10" s="85" t="s">
        <v>43</v>
      </c>
      <c r="C10" s="86"/>
      <c r="E10" s="95">
        <v>1</v>
      </c>
      <c r="F10" s="88"/>
      <c r="G10" s="135"/>
      <c r="J10" s="136"/>
      <c r="K10" s="94"/>
      <c r="L10" s="94"/>
    </row>
    <row r="11" spans="1:16" x14ac:dyDescent="0.25">
      <c r="A11" s="63"/>
      <c r="B11" s="99" t="s">
        <v>84</v>
      </c>
      <c r="C11" s="100"/>
      <c r="D11" s="101"/>
      <c r="E11" s="138">
        <v>5.8000000000000003E-2</v>
      </c>
      <c r="F11" s="102"/>
      <c r="G11" s="139"/>
      <c r="K11" s="89"/>
      <c r="L11" s="89"/>
      <c r="M11" s="94"/>
      <c r="P11" s="140"/>
    </row>
    <row r="12" spans="1:16" x14ac:dyDescent="0.25">
      <c r="A12" s="63"/>
      <c r="B12" s="104"/>
      <c r="C12" s="86"/>
      <c r="E12" s="105"/>
      <c r="F12" s="104"/>
      <c r="G12" s="139"/>
      <c r="K12" s="89"/>
      <c r="L12" s="89"/>
      <c r="M12" s="94"/>
    </row>
    <row r="13" spans="1:16" x14ac:dyDescent="0.25">
      <c r="G13" s="77"/>
      <c r="L13" s="89"/>
      <c r="M13" s="94"/>
    </row>
    <row r="14" spans="1:16" ht="15.75" thickBot="1" x14ac:dyDescent="0.3">
      <c r="A14" s="106" t="s">
        <v>46</v>
      </c>
      <c r="B14" s="106" t="s">
        <v>47</v>
      </c>
      <c r="C14" s="106" t="s">
        <v>48</v>
      </c>
      <c r="D14" s="106" t="s">
        <v>49</v>
      </c>
      <c r="E14" s="106" t="s">
        <v>50</v>
      </c>
      <c r="F14" s="106" t="s">
        <v>51</v>
      </c>
      <c r="G14" s="141" t="s">
        <v>52</v>
      </c>
      <c r="K14" s="89"/>
      <c r="L14" s="89"/>
      <c r="M14" s="94"/>
    </row>
    <row r="15" spans="1:16" x14ac:dyDescent="0.25">
      <c r="A15" s="107">
        <f>IF(B15="","",E6)</f>
        <v>45658</v>
      </c>
      <c r="B15" s="86">
        <f>IF(E7&gt;0,1,"")</f>
        <v>1</v>
      </c>
      <c r="C15" s="72">
        <f>IF(B15="","",E8)</f>
        <v>9073.6</v>
      </c>
      <c r="D15" s="108">
        <f>IF(B15="","",IPMT($E$11/12,B15,$E$7,-$E$8,$E$9,0))</f>
        <v>43.85573333333334</v>
      </c>
      <c r="E15" s="108">
        <f>IF(B15="","",PPMT($E$11/12,B15,$E$7,-$E$8,$E$9,0))</f>
        <v>130.71979265796313</v>
      </c>
      <c r="F15" s="108">
        <f>IF(B15="","",SUM(D15:E15))</f>
        <v>174.57552599129647</v>
      </c>
      <c r="G15" s="72">
        <f>IF(B15="","",SUM(C15)-SUM(E15))</f>
        <v>8942.8802073420375</v>
      </c>
      <c r="K15" s="89"/>
      <c r="L15" s="89"/>
      <c r="M15" s="94"/>
    </row>
    <row r="16" spans="1:16" x14ac:dyDescent="0.25">
      <c r="A16" s="107">
        <f>IF(B16="","",EDATE(A15,1))</f>
        <v>45689</v>
      </c>
      <c r="B16" s="86">
        <f>IF(B15="","",IF(SUM(B15)+1&lt;=$E$7,SUM(B15)+1,""))</f>
        <v>2</v>
      </c>
      <c r="C16" s="72">
        <f>IF(B16="","",G15)</f>
        <v>8942.8802073420375</v>
      </c>
      <c r="D16" s="108">
        <f>IF(B16="","",IPMT($E$11/12,B16,$E$7,-$E$8,$E$9,0))</f>
        <v>43.223921002153197</v>
      </c>
      <c r="E16" s="108">
        <f>IF(B16="","",PPMT($E$11/12,B16,$E$7,-$E$8,$E$9,0))</f>
        <v>131.35160498914328</v>
      </c>
      <c r="F16" s="108">
        <f t="shared" ref="F16" si="0">IF(B16="","",SUM(D16:E16))</f>
        <v>174.57552599129647</v>
      </c>
      <c r="G16" s="72">
        <f t="shared" ref="G16:G79" si="1">IF(B16="","",SUM(C16)-SUM(E16))</f>
        <v>8811.5286023528934</v>
      </c>
      <c r="K16" s="89"/>
      <c r="L16" s="89"/>
      <c r="M16" s="94"/>
    </row>
    <row r="17" spans="1:13" x14ac:dyDescent="0.25">
      <c r="A17" s="107">
        <f t="shared" ref="A17:A80" si="2">IF(B17="","",EDATE(A16,1))</f>
        <v>45717</v>
      </c>
      <c r="B17" s="86">
        <f t="shared" ref="B17:B80" si="3">IF(B16="","",IF(SUM(B16)+1&lt;=$E$7,SUM(B16)+1,""))</f>
        <v>3</v>
      </c>
      <c r="C17" s="72">
        <f t="shared" ref="C17:C80" si="4">IF(B17="","",G16)</f>
        <v>8811.5286023528934</v>
      </c>
      <c r="D17" s="108">
        <f t="shared" ref="D17:D80" si="5">IF(B17="","",IPMT($E$11/12,B17,$E$7,-$E$8,$E$9,0))</f>
        <v>42.589054911372337</v>
      </c>
      <c r="E17" s="108">
        <f t="shared" ref="E17:E80" si="6">IF(B17="","",PPMT($E$11/12,B17,$E$7,-$E$8,$E$9,0))</f>
        <v>131.98647107992414</v>
      </c>
      <c r="F17" s="108">
        <f t="shared" ref="F17:F80" si="7">IF(B17="","",SUM(D17:E17))</f>
        <v>174.57552599129647</v>
      </c>
      <c r="G17" s="72">
        <f t="shared" si="1"/>
        <v>8679.5421312729686</v>
      </c>
      <c r="K17" s="89"/>
      <c r="L17" s="89"/>
      <c r="M17" s="94"/>
    </row>
    <row r="18" spans="1:13" x14ac:dyDescent="0.25">
      <c r="A18" s="107">
        <f t="shared" si="2"/>
        <v>45748</v>
      </c>
      <c r="B18" s="86">
        <f t="shared" si="3"/>
        <v>4</v>
      </c>
      <c r="C18" s="72">
        <f t="shared" si="4"/>
        <v>8679.5421312729686</v>
      </c>
      <c r="D18" s="108">
        <f t="shared" si="5"/>
        <v>41.951120301152699</v>
      </c>
      <c r="E18" s="108">
        <f t="shared" si="6"/>
        <v>132.62440569014379</v>
      </c>
      <c r="F18" s="108">
        <f t="shared" si="7"/>
        <v>174.5755259912965</v>
      </c>
      <c r="G18" s="72">
        <f t="shared" si="1"/>
        <v>8546.9177255828254</v>
      </c>
      <c r="K18" s="89"/>
      <c r="L18" s="89"/>
      <c r="M18" s="94"/>
    </row>
    <row r="19" spans="1:13" x14ac:dyDescent="0.25">
      <c r="A19" s="107">
        <f t="shared" si="2"/>
        <v>45778</v>
      </c>
      <c r="B19" s="86">
        <f t="shared" si="3"/>
        <v>5</v>
      </c>
      <c r="C19" s="72">
        <f t="shared" si="4"/>
        <v>8546.9177255828254</v>
      </c>
      <c r="D19" s="108">
        <f t="shared" si="5"/>
        <v>41.310102340317009</v>
      </c>
      <c r="E19" s="108">
        <f t="shared" si="6"/>
        <v>133.26542365097947</v>
      </c>
      <c r="F19" s="108">
        <f t="shared" si="7"/>
        <v>174.57552599129647</v>
      </c>
      <c r="G19" s="72">
        <f t="shared" si="1"/>
        <v>8413.6523019318465</v>
      </c>
      <c r="K19" s="89"/>
      <c r="L19" s="89"/>
      <c r="M19" s="94"/>
    </row>
    <row r="20" spans="1:13" x14ac:dyDescent="0.25">
      <c r="A20" s="107">
        <f t="shared" si="2"/>
        <v>45809</v>
      </c>
      <c r="B20" s="86">
        <f t="shared" si="3"/>
        <v>6</v>
      </c>
      <c r="C20" s="72">
        <f t="shared" si="4"/>
        <v>8413.6523019318465</v>
      </c>
      <c r="D20" s="108">
        <f t="shared" si="5"/>
        <v>40.665986126003936</v>
      </c>
      <c r="E20" s="108">
        <f t="shared" si="6"/>
        <v>133.90953986529257</v>
      </c>
      <c r="F20" s="108">
        <f t="shared" si="7"/>
        <v>174.5755259912965</v>
      </c>
      <c r="G20" s="72">
        <f t="shared" si="1"/>
        <v>8279.7427620665549</v>
      </c>
      <c r="K20" s="89"/>
      <c r="L20" s="89"/>
      <c r="M20" s="94"/>
    </row>
    <row r="21" spans="1:13" x14ac:dyDescent="0.25">
      <c r="A21" s="107">
        <f t="shared" si="2"/>
        <v>45839</v>
      </c>
      <c r="B21" s="86">
        <f t="shared" si="3"/>
        <v>7</v>
      </c>
      <c r="C21" s="72">
        <f t="shared" si="4"/>
        <v>8279.7427620665549</v>
      </c>
      <c r="D21" s="108">
        <f t="shared" si="5"/>
        <v>40.018756683321691</v>
      </c>
      <c r="E21" s="108">
        <f t="shared" si="6"/>
        <v>134.5567693079748</v>
      </c>
      <c r="F21" s="108">
        <f t="shared" si="7"/>
        <v>174.5755259912965</v>
      </c>
      <c r="G21" s="72">
        <f t="shared" si="1"/>
        <v>8145.1859927585801</v>
      </c>
      <c r="K21" s="89"/>
      <c r="L21" s="89"/>
      <c r="M21" s="94"/>
    </row>
    <row r="22" spans="1:13" x14ac:dyDescent="0.25">
      <c r="A22" s="107">
        <f t="shared" si="2"/>
        <v>45870</v>
      </c>
      <c r="B22" s="86">
        <f t="shared" si="3"/>
        <v>8</v>
      </c>
      <c r="C22" s="72">
        <f t="shared" si="4"/>
        <v>8145.1859927585801</v>
      </c>
      <c r="D22" s="108">
        <f t="shared" si="5"/>
        <v>39.368398964999813</v>
      </c>
      <c r="E22" s="108">
        <f t="shared" si="6"/>
        <v>135.20712702629669</v>
      </c>
      <c r="F22" s="108">
        <f t="shared" si="7"/>
        <v>174.5755259912965</v>
      </c>
      <c r="G22" s="72">
        <f t="shared" si="1"/>
        <v>8009.9788657322833</v>
      </c>
      <c r="K22" s="89"/>
      <c r="L22" s="89"/>
      <c r="M22" s="94"/>
    </row>
    <row r="23" spans="1:13" x14ac:dyDescent="0.25">
      <c r="A23" s="107">
        <f t="shared" si="2"/>
        <v>45901</v>
      </c>
      <c r="B23" s="86">
        <f t="shared" si="3"/>
        <v>9</v>
      </c>
      <c r="C23" s="72">
        <f t="shared" si="4"/>
        <v>8009.9788657322833</v>
      </c>
      <c r="D23" s="108">
        <f t="shared" si="5"/>
        <v>38.714897851039375</v>
      </c>
      <c r="E23" s="108">
        <f t="shared" si="6"/>
        <v>135.86062814025712</v>
      </c>
      <c r="F23" s="108">
        <f t="shared" si="7"/>
        <v>174.5755259912965</v>
      </c>
      <c r="G23" s="72">
        <f t="shared" si="1"/>
        <v>7874.1182375920262</v>
      </c>
      <c r="K23" s="89"/>
      <c r="L23" s="89"/>
      <c r="M23" s="94"/>
    </row>
    <row r="24" spans="1:13" x14ac:dyDescent="0.25">
      <c r="A24" s="107">
        <f t="shared" si="2"/>
        <v>45931</v>
      </c>
      <c r="B24" s="86">
        <f t="shared" si="3"/>
        <v>10</v>
      </c>
      <c r="C24" s="72">
        <f t="shared" si="4"/>
        <v>7874.1182375920262</v>
      </c>
      <c r="D24" s="108">
        <f t="shared" si="5"/>
        <v>38.058238148361468</v>
      </c>
      <c r="E24" s="108">
        <f t="shared" si="6"/>
        <v>136.51728784293499</v>
      </c>
      <c r="F24" s="108">
        <f t="shared" si="7"/>
        <v>174.57552599129644</v>
      </c>
      <c r="G24" s="72">
        <f t="shared" si="1"/>
        <v>7737.6009497490913</v>
      </c>
      <c r="K24" s="89"/>
      <c r="L24" s="89"/>
      <c r="M24" s="94"/>
    </row>
    <row r="25" spans="1:13" x14ac:dyDescent="0.25">
      <c r="A25" s="107">
        <f t="shared" si="2"/>
        <v>45962</v>
      </c>
      <c r="B25" s="86">
        <f t="shared" si="3"/>
        <v>11</v>
      </c>
      <c r="C25" s="72">
        <f t="shared" si="4"/>
        <v>7737.6009497490913</v>
      </c>
      <c r="D25" s="108">
        <f t="shared" si="5"/>
        <v>37.39840459045395</v>
      </c>
      <c r="E25" s="108">
        <f t="shared" si="6"/>
        <v>137.17712140084254</v>
      </c>
      <c r="F25" s="108">
        <f t="shared" si="7"/>
        <v>174.5755259912965</v>
      </c>
      <c r="G25" s="72">
        <f t="shared" si="1"/>
        <v>7600.4238283482491</v>
      </c>
    </row>
    <row r="26" spans="1:13" x14ac:dyDescent="0.25">
      <c r="A26" s="107">
        <f t="shared" si="2"/>
        <v>45992</v>
      </c>
      <c r="B26" s="86">
        <f t="shared" si="3"/>
        <v>12</v>
      </c>
      <c r="C26" s="72">
        <f t="shared" si="4"/>
        <v>7600.4238283482491</v>
      </c>
      <c r="D26" s="108">
        <f t="shared" si="5"/>
        <v>36.73538183701654</v>
      </c>
      <c r="E26" s="108">
        <f t="shared" si="6"/>
        <v>137.84014415427993</v>
      </c>
      <c r="F26" s="108">
        <f t="shared" si="7"/>
        <v>174.57552599129647</v>
      </c>
      <c r="G26" s="72">
        <f t="shared" si="1"/>
        <v>7462.583684193969</v>
      </c>
    </row>
    <row r="27" spans="1:13" x14ac:dyDescent="0.25">
      <c r="A27" s="107">
        <f t="shared" si="2"/>
        <v>46023</v>
      </c>
      <c r="B27" s="86">
        <f t="shared" si="3"/>
        <v>13</v>
      </c>
      <c r="C27" s="72">
        <f t="shared" si="4"/>
        <v>7462.583684193969</v>
      </c>
      <c r="D27" s="108">
        <f t="shared" si="5"/>
        <v>36.069154473604186</v>
      </c>
      <c r="E27" s="108">
        <f t="shared" si="6"/>
        <v>138.50637151769229</v>
      </c>
      <c r="F27" s="108">
        <f t="shared" si="7"/>
        <v>174.57552599129647</v>
      </c>
      <c r="G27" s="72">
        <f t="shared" si="1"/>
        <v>7324.077312676277</v>
      </c>
    </row>
    <row r="28" spans="1:13" x14ac:dyDescent="0.25">
      <c r="A28" s="107">
        <f t="shared" si="2"/>
        <v>46054</v>
      </c>
      <c r="B28" s="86">
        <f t="shared" si="3"/>
        <v>14</v>
      </c>
      <c r="C28" s="72">
        <f t="shared" si="4"/>
        <v>7324.077312676277</v>
      </c>
      <c r="D28" s="108">
        <f t="shared" si="5"/>
        <v>35.399707011268674</v>
      </c>
      <c r="E28" s="108">
        <f t="shared" si="6"/>
        <v>139.1758189800278</v>
      </c>
      <c r="F28" s="108">
        <f t="shared" si="7"/>
        <v>174.57552599129647</v>
      </c>
      <c r="G28" s="72">
        <f t="shared" si="1"/>
        <v>7184.9014936962494</v>
      </c>
    </row>
    <row r="29" spans="1:13" x14ac:dyDescent="0.25">
      <c r="A29" s="107">
        <f t="shared" si="2"/>
        <v>46082</v>
      </c>
      <c r="B29" s="86">
        <f t="shared" si="3"/>
        <v>15</v>
      </c>
      <c r="C29" s="72">
        <f t="shared" si="4"/>
        <v>7184.9014936962494</v>
      </c>
      <c r="D29" s="108">
        <f t="shared" si="5"/>
        <v>34.727023886198538</v>
      </c>
      <c r="E29" s="108">
        <f t="shared" si="6"/>
        <v>139.84850210509794</v>
      </c>
      <c r="F29" s="108">
        <f t="shared" si="7"/>
        <v>174.57552599129647</v>
      </c>
      <c r="G29" s="72">
        <f t="shared" si="1"/>
        <v>7045.0529915911511</v>
      </c>
    </row>
    <row r="30" spans="1:13" x14ac:dyDescent="0.25">
      <c r="A30" s="107">
        <f t="shared" si="2"/>
        <v>46113</v>
      </c>
      <c r="B30" s="86">
        <f t="shared" si="3"/>
        <v>16</v>
      </c>
      <c r="C30" s="72">
        <f t="shared" si="4"/>
        <v>7045.0529915911511</v>
      </c>
      <c r="D30" s="108">
        <f t="shared" si="5"/>
        <v>34.051089459357236</v>
      </c>
      <c r="E30" s="108">
        <f t="shared" si="6"/>
        <v>140.52443653193924</v>
      </c>
      <c r="F30" s="108">
        <f t="shared" si="7"/>
        <v>174.57552599129647</v>
      </c>
      <c r="G30" s="72">
        <f t="shared" si="1"/>
        <v>6904.5285550592116</v>
      </c>
    </row>
    <row r="31" spans="1:13" x14ac:dyDescent="0.25">
      <c r="A31" s="107">
        <f t="shared" si="2"/>
        <v>46143</v>
      </c>
      <c r="B31" s="86">
        <f t="shared" si="3"/>
        <v>17</v>
      </c>
      <c r="C31" s="72">
        <f t="shared" si="4"/>
        <v>6904.5285550592116</v>
      </c>
      <c r="D31" s="108">
        <f t="shared" si="5"/>
        <v>33.371888016119527</v>
      </c>
      <c r="E31" s="108">
        <f t="shared" si="6"/>
        <v>141.20363797517695</v>
      </c>
      <c r="F31" s="108">
        <f t="shared" si="7"/>
        <v>174.57552599129647</v>
      </c>
      <c r="G31" s="72">
        <f t="shared" si="1"/>
        <v>6763.3249170840345</v>
      </c>
    </row>
    <row r="32" spans="1:13" x14ac:dyDescent="0.25">
      <c r="A32" s="107">
        <f t="shared" si="2"/>
        <v>46174</v>
      </c>
      <c r="B32" s="86">
        <f t="shared" si="3"/>
        <v>18</v>
      </c>
      <c r="C32" s="72">
        <f t="shared" si="4"/>
        <v>6763.3249170840345</v>
      </c>
      <c r="D32" s="108">
        <f t="shared" si="5"/>
        <v>32.689403765906171</v>
      </c>
      <c r="E32" s="108">
        <f t="shared" si="6"/>
        <v>141.8861222253903</v>
      </c>
      <c r="F32" s="108">
        <f t="shared" si="7"/>
        <v>174.57552599129647</v>
      </c>
      <c r="G32" s="72">
        <f t="shared" si="1"/>
        <v>6621.4387948586445</v>
      </c>
    </row>
    <row r="33" spans="1:7" x14ac:dyDescent="0.25">
      <c r="A33" s="107">
        <f t="shared" si="2"/>
        <v>46204</v>
      </c>
      <c r="B33" s="86">
        <f t="shared" si="3"/>
        <v>19</v>
      </c>
      <c r="C33" s="72">
        <f t="shared" si="4"/>
        <v>6621.4387948586445</v>
      </c>
      <c r="D33" s="108">
        <f t="shared" si="5"/>
        <v>32.003620841816783</v>
      </c>
      <c r="E33" s="108">
        <f t="shared" si="6"/>
        <v>142.5719051494797</v>
      </c>
      <c r="F33" s="108">
        <f t="shared" si="7"/>
        <v>174.5755259912965</v>
      </c>
      <c r="G33" s="72">
        <f t="shared" si="1"/>
        <v>6478.8668897091648</v>
      </c>
    </row>
    <row r="34" spans="1:7" x14ac:dyDescent="0.25">
      <c r="A34" s="107">
        <f t="shared" si="2"/>
        <v>46235</v>
      </c>
      <c r="B34" s="86">
        <f t="shared" si="3"/>
        <v>20</v>
      </c>
      <c r="C34" s="72">
        <f t="shared" si="4"/>
        <v>6478.8668897091648</v>
      </c>
      <c r="D34" s="108">
        <f t="shared" si="5"/>
        <v>31.314523300260959</v>
      </c>
      <c r="E34" s="108">
        <f t="shared" si="6"/>
        <v>143.26100269103551</v>
      </c>
      <c r="F34" s="108">
        <f t="shared" si="7"/>
        <v>174.57552599129647</v>
      </c>
      <c r="G34" s="72">
        <f t="shared" si="1"/>
        <v>6335.6058870181296</v>
      </c>
    </row>
    <row r="35" spans="1:7" x14ac:dyDescent="0.25">
      <c r="A35" s="107">
        <f t="shared" si="2"/>
        <v>46266</v>
      </c>
      <c r="B35" s="86">
        <f t="shared" si="3"/>
        <v>21</v>
      </c>
      <c r="C35" s="72">
        <f t="shared" si="4"/>
        <v>6335.6058870181296</v>
      </c>
      <c r="D35" s="108">
        <f t="shared" si="5"/>
        <v>30.622095120587634</v>
      </c>
      <c r="E35" s="108">
        <f t="shared" si="6"/>
        <v>143.95343087070884</v>
      </c>
      <c r="F35" s="108">
        <f t="shared" si="7"/>
        <v>174.57552599129647</v>
      </c>
      <c r="G35" s="72">
        <f t="shared" si="1"/>
        <v>6191.6524561474207</v>
      </c>
    </row>
    <row r="36" spans="1:7" x14ac:dyDescent="0.25">
      <c r="A36" s="107">
        <f t="shared" si="2"/>
        <v>46296</v>
      </c>
      <c r="B36" s="86">
        <f t="shared" si="3"/>
        <v>22</v>
      </c>
      <c r="C36" s="72">
        <f t="shared" si="4"/>
        <v>6191.6524561474207</v>
      </c>
      <c r="D36" s="108">
        <f t="shared" si="5"/>
        <v>29.926320204712535</v>
      </c>
      <c r="E36" s="108">
        <f t="shared" si="6"/>
        <v>144.64920578658396</v>
      </c>
      <c r="F36" s="108">
        <f t="shared" si="7"/>
        <v>174.5755259912965</v>
      </c>
      <c r="G36" s="72">
        <f t="shared" si="1"/>
        <v>6047.0032503608363</v>
      </c>
    </row>
    <row r="37" spans="1:7" x14ac:dyDescent="0.25">
      <c r="A37" s="107">
        <f t="shared" si="2"/>
        <v>46327</v>
      </c>
      <c r="B37" s="86">
        <f t="shared" si="3"/>
        <v>23</v>
      </c>
      <c r="C37" s="72">
        <f t="shared" si="4"/>
        <v>6047.0032503608363</v>
      </c>
      <c r="D37" s="108">
        <f t="shared" si="5"/>
        <v>29.227182376744043</v>
      </c>
      <c r="E37" s="108">
        <f t="shared" si="6"/>
        <v>145.34834361455242</v>
      </c>
      <c r="F37" s="108">
        <f t="shared" si="7"/>
        <v>174.57552599129647</v>
      </c>
      <c r="G37" s="72">
        <f t="shared" si="1"/>
        <v>5901.6549067462838</v>
      </c>
    </row>
    <row r="38" spans="1:7" x14ac:dyDescent="0.25">
      <c r="A38" s="107">
        <f t="shared" si="2"/>
        <v>46357</v>
      </c>
      <c r="B38" s="86">
        <f t="shared" si="3"/>
        <v>24</v>
      </c>
      <c r="C38" s="72">
        <f t="shared" si="4"/>
        <v>5901.6549067462838</v>
      </c>
      <c r="D38" s="108">
        <f t="shared" si="5"/>
        <v>28.524665382607044</v>
      </c>
      <c r="E38" s="108">
        <f t="shared" si="6"/>
        <v>146.05086060868945</v>
      </c>
      <c r="F38" s="108">
        <f t="shared" si="7"/>
        <v>174.5755259912965</v>
      </c>
      <c r="G38" s="72">
        <f t="shared" si="1"/>
        <v>5755.6040461375942</v>
      </c>
    </row>
    <row r="39" spans="1:7" x14ac:dyDescent="0.25">
      <c r="A39" s="107">
        <f t="shared" si="2"/>
        <v>46388</v>
      </c>
      <c r="B39" s="86">
        <f t="shared" si="3"/>
        <v>25</v>
      </c>
      <c r="C39" s="72">
        <f t="shared" si="4"/>
        <v>5755.6040461375942</v>
      </c>
      <c r="D39" s="108">
        <f t="shared" si="5"/>
        <v>27.818752889665038</v>
      </c>
      <c r="E39" s="108">
        <f t="shared" si="6"/>
        <v>146.75677310163144</v>
      </c>
      <c r="F39" s="108">
        <f t="shared" si="7"/>
        <v>174.57552599129647</v>
      </c>
      <c r="G39" s="72">
        <f t="shared" si="1"/>
        <v>5608.8472730359626</v>
      </c>
    </row>
    <row r="40" spans="1:7" x14ac:dyDescent="0.25">
      <c r="A40" s="107">
        <f t="shared" si="2"/>
        <v>46419</v>
      </c>
      <c r="B40" s="86">
        <f t="shared" si="3"/>
        <v>26</v>
      </c>
      <c r="C40" s="72">
        <f t="shared" si="4"/>
        <v>5608.8472730359626</v>
      </c>
      <c r="D40" s="108">
        <f t="shared" si="5"/>
        <v>27.109428486340491</v>
      </c>
      <c r="E40" s="108">
        <f t="shared" si="6"/>
        <v>147.46609750495597</v>
      </c>
      <c r="F40" s="108">
        <f t="shared" si="7"/>
        <v>174.57552599129644</v>
      </c>
      <c r="G40" s="72">
        <f t="shared" si="1"/>
        <v>5461.3811755310071</v>
      </c>
    </row>
    <row r="41" spans="1:7" x14ac:dyDescent="0.25">
      <c r="A41" s="107">
        <f t="shared" si="2"/>
        <v>46447</v>
      </c>
      <c r="B41" s="86">
        <f t="shared" si="3"/>
        <v>27</v>
      </c>
      <c r="C41" s="72">
        <f t="shared" si="4"/>
        <v>5461.3811755310071</v>
      </c>
      <c r="D41" s="108">
        <f t="shared" si="5"/>
        <v>26.396675681733207</v>
      </c>
      <c r="E41" s="108">
        <f t="shared" si="6"/>
        <v>148.17885030956327</v>
      </c>
      <c r="F41" s="108">
        <f t="shared" si="7"/>
        <v>174.57552599129647</v>
      </c>
      <c r="G41" s="72">
        <f t="shared" si="1"/>
        <v>5313.202325221444</v>
      </c>
    </row>
    <row r="42" spans="1:7" x14ac:dyDescent="0.25">
      <c r="A42" s="107">
        <f t="shared" si="2"/>
        <v>46478</v>
      </c>
      <c r="B42" s="86">
        <f t="shared" si="3"/>
        <v>28</v>
      </c>
      <c r="C42" s="72">
        <f t="shared" si="4"/>
        <v>5313.202325221444</v>
      </c>
      <c r="D42" s="108">
        <f t="shared" si="5"/>
        <v>25.680477905236984</v>
      </c>
      <c r="E42" s="108">
        <f t="shared" si="6"/>
        <v>148.89504808605952</v>
      </c>
      <c r="F42" s="108">
        <f t="shared" si="7"/>
        <v>174.5755259912965</v>
      </c>
      <c r="G42" s="72">
        <f t="shared" si="1"/>
        <v>5164.3072771353845</v>
      </c>
    </row>
    <row r="43" spans="1:7" x14ac:dyDescent="0.25">
      <c r="A43" s="107">
        <f t="shared" si="2"/>
        <v>46508</v>
      </c>
      <c r="B43" s="86">
        <f t="shared" si="3"/>
        <v>29</v>
      </c>
      <c r="C43" s="72">
        <f t="shared" si="4"/>
        <v>5164.3072771353845</v>
      </c>
      <c r="D43" s="108">
        <f t="shared" si="5"/>
        <v>24.960818506154364</v>
      </c>
      <c r="E43" s="108">
        <f t="shared" si="6"/>
        <v>149.61470748514213</v>
      </c>
      <c r="F43" s="108">
        <f t="shared" si="7"/>
        <v>174.5755259912965</v>
      </c>
      <c r="G43" s="72">
        <f t="shared" si="1"/>
        <v>5014.6925696502421</v>
      </c>
    </row>
    <row r="44" spans="1:7" x14ac:dyDescent="0.25">
      <c r="A44" s="107">
        <f t="shared" si="2"/>
        <v>46539</v>
      </c>
      <c r="B44" s="86">
        <f t="shared" si="3"/>
        <v>30</v>
      </c>
      <c r="C44" s="72">
        <f t="shared" si="4"/>
        <v>5014.6925696502421</v>
      </c>
      <c r="D44" s="108">
        <f t="shared" si="5"/>
        <v>24.237680753309508</v>
      </c>
      <c r="E44" s="108">
        <f t="shared" si="6"/>
        <v>150.33784523798698</v>
      </c>
      <c r="F44" s="108">
        <f t="shared" si="7"/>
        <v>174.5755259912965</v>
      </c>
      <c r="G44" s="72">
        <f t="shared" si="1"/>
        <v>4864.3547244122556</v>
      </c>
    </row>
    <row r="45" spans="1:7" x14ac:dyDescent="0.25">
      <c r="A45" s="107">
        <f t="shared" si="2"/>
        <v>46569</v>
      </c>
      <c r="B45" s="86">
        <f t="shared" si="3"/>
        <v>31</v>
      </c>
      <c r="C45" s="72">
        <f t="shared" si="4"/>
        <v>4864.3547244122556</v>
      </c>
      <c r="D45" s="108">
        <f t="shared" si="5"/>
        <v>23.511047834659237</v>
      </c>
      <c r="E45" s="108">
        <f t="shared" si="6"/>
        <v>151.06447815663725</v>
      </c>
      <c r="F45" s="108">
        <f t="shared" si="7"/>
        <v>174.5755259912965</v>
      </c>
      <c r="G45" s="72">
        <f t="shared" si="1"/>
        <v>4713.2902462556185</v>
      </c>
    </row>
    <row r="46" spans="1:7" x14ac:dyDescent="0.25">
      <c r="A46" s="107">
        <f t="shared" si="2"/>
        <v>46600</v>
      </c>
      <c r="B46" s="86">
        <f t="shared" si="3"/>
        <v>32</v>
      </c>
      <c r="C46" s="72">
        <f t="shared" si="4"/>
        <v>4713.2902462556185</v>
      </c>
      <c r="D46" s="108">
        <f t="shared" si="5"/>
        <v>22.780902856902156</v>
      </c>
      <c r="E46" s="108">
        <f t="shared" si="6"/>
        <v>151.79462313439433</v>
      </c>
      <c r="F46" s="108">
        <f t="shared" si="7"/>
        <v>174.57552599129647</v>
      </c>
      <c r="G46" s="72">
        <f t="shared" si="1"/>
        <v>4561.4956231212245</v>
      </c>
    </row>
    <row r="47" spans="1:7" x14ac:dyDescent="0.25">
      <c r="A47" s="107">
        <f t="shared" si="2"/>
        <v>46631</v>
      </c>
      <c r="B47" s="86">
        <f t="shared" si="3"/>
        <v>33</v>
      </c>
      <c r="C47" s="72">
        <f t="shared" si="4"/>
        <v>4561.4956231212245</v>
      </c>
      <c r="D47" s="108">
        <f t="shared" si="5"/>
        <v>22.047228845085925</v>
      </c>
      <c r="E47" s="108">
        <f t="shared" si="6"/>
        <v>152.52829714621058</v>
      </c>
      <c r="F47" s="108">
        <f t="shared" si="7"/>
        <v>174.5755259912965</v>
      </c>
      <c r="G47" s="72">
        <f t="shared" si="1"/>
        <v>4408.9673259750143</v>
      </c>
    </row>
    <row r="48" spans="1:7" x14ac:dyDescent="0.25">
      <c r="A48" s="107">
        <f t="shared" si="2"/>
        <v>46661</v>
      </c>
      <c r="B48" s="86">
        <f t="shared" si="3"/>
        <v>34</v>
      </c>
      <c r="C48" s="72">
        <f t="shared" si="4"/>
        <v>4408.9673259750143</v>
      </c>
      <c r="D48" s="108">
        <f t="shared" si="5"/>
        <v>21.310008742212567</v>
      </c>
      <c r="E48" s="108">
        <f t="shared" si="6"/>
        <v>153.2655172490839</v>
      </c>
      <c r="F48" s="108">
        <f t="shared" si="7"/>
        <v>174.57552599129647</v>
      </c>
      <c r="G48" s="72">
        <f t="shared" si="1"/>
        <v>4255.7018087259303</v>
      </c>
    </row>
    <row r="49" spans="1:7" x14ac:dyDescent="0.25">
      <c r="A49" s="107">
        <f t="shared" si="2"/>
        <v>46692</v>
      </c>
      <c r="B49" s="86">
        <f t="shared" si="3"/>
        <v>35</v>
      </c>
      <c r="C49" s="72">
        <f t="shared" si="4"/>
        <v>4255.7018087259303</v>
      </c>
      <c r="D49" s="108">
        <f t="shared" si="5"/>
        <v>20.569225408841998</v>
      </c>
      <c r="E49" s="108">
        <f t="shared" si="6"/>
        <v>154.00630058245449</v>
      </c>
      <c r="F49" s="108">
        <f t="shared" si="7"/>
        <v>174.57552599129647</v>
      </c>
      <c r="G49" s="72">
        <f t="shared" si="1"/>
        <v>4101.6955081434762</v>
      </c>
    </row>
    <row r="50" spans="1:7" x14ac:dyDescent="0.25">
      <c r="A50" s="107">
        <f t="shared" si="2"/>
        <v>46722</v>
      </c>
      <c r="B50" s="86">
        <f t="shared" si="3"/>
        <v>36</v>
      </c>
      <c r="C50" s="72">
        <f t="shared" si="4"/>
        <v>4101.6955081434762</v>
      </c>
      <c r="D50" s="108">
        <f t="shared" si="5"/>
        <v>19.824861622693465</v>
      </c>
      <c r="E50" s="108">
        <f t="shared" si="6"/>
        <v>154.75066436860303</v>
      </c>
      <c r="F50" s="108">
        <f t="shared" si="7"/>
        <v>174.5755259912965</v>
      </c>
      <c r="G50" s="72">
        <f t="shared" si="1"/>
        <v>3946.9448437748733</v>
      </c>
    </row>
    <row r="51" spans="1:7" x14ac:dyDescent="0.25">
      <c r="A51" s="107">
        <f t="shared" si="2"/>
        <v>46753</v>
      </c>
      <c r="B51" s="86">
        <f t="shared" si="3"/>
        <v>37</v>
      </c>
      <c r="C51" s="72">
        <f t="shared" si="4"/>
        <v>3946.9448437748733</v>
      </c>
      <c r="D51" s="108">
        <f t="shared" si="5"/>
        <v>19.076900078245217</v>
      </c>
      <c r="E51" s="108">
        <f t="shared" si="6"/>
        <v>155.49862591305126</v>
      </c>
      <c r="F51" s="108">
        <f t="shared" si="7"/>
        <v>174.57552599129647</v>
      </c>
      <c r="G51" s="72">
        <f t="shared" si="1"/>
        <v>3791.4462178618219</v>
      </c>
    </row>
    <row r="52" spans="1:7" x14ac:dyDescent="0.25">
      <c r="A52" s="107">
        <f t="shared" si="2"/>
        <v>46784</v>
      </c>
      <c r="B52" s="86">
        <f t="shared" si="3"/>
        <v>38</v>
      </c>
      <c r="C52" s="72">
        <f t="shared" si="4"/>
        <v>3791.4462178618219</v>
      </c>
      <c r="D52" s="108">
        <f t="shared" si="5"/>
        <v>18.325323386332137</v>
      </c>
      <c r="E52" s="108">
        <f t="shared" si="6"/>
        <v>156.25020260496433</v>
      </c>
      <c r="F52" s="108">
        <f t="shared" si="7"/>
        <v>174.57552599129647</v>
      </c>
      <c r="G52" s="72">
        <f t="shared" si="1"/>
        <v>3635.1960152568577</v>
      </c>
    </row>
    <row r="53" spans="1:7" x14ac:dyDescent="0.25">
      <c r="A53" s="107">
        <f t="shared" si="2"/>
        <v>46813</v>
      </c>
      <c r="B53" s="86">
        <f t="shared" si="3"/>
        <v>39</v>
      </c>
      <c r="C53" s="72">
        <f t="shared" si="4"/>
        <v>3635.1960152568577</v>
      </c>
      <c r="D53" s="108">
        <f t="shared" si="5"/>
        <v>17.570114073741479</v>
      </c>
      <c r="E53" s="108">
        <f t="shared" si="6"/>
        <v>157.00541191755499</v>
      </c>
      <c r="F53" s="108">
        <f t="shared" si="7"/>
        <v>174.57552599129647</v>
      </c>
      <c r="G53" s="72">
        <f t="shared" si="1"/>
        <v>3478.1906033393025</v>
      </c>
    </row>
    <row r="54" spans="1:7" x14ac:dyDescent="0.25">
      <c r="A54" s="107">
        <f t="shared" si="2"/>
        <v>46844</v>
      </c>
      <c r="B54" s="86">
        <f t="shared" si="3"/>
        <v>40</v>
      </c>
      <c r="C54" s="72">
        <f t="shared" si="4"/>
        <v>3478.1906033393025</v>
      </c>
      <c r="D54" s="108">
        <f t="shared" si="5"/>
        <v>16.811254582806622</v>
      </c>
      <c r="E54" s="108">
        <f t="shared" si="6"/>
        <v>157.76427140848986</v>
      </c>
      <c r="F54" s="108">
        <f t="shared" si="7"/>
        <v>174.57552599129647</v>
      </c>
      <c r="G54" s="72">
        <f t="shared" si="1"/>
        <v>3320.4263319308125</v>
      </c>
    </row>
    <row r="55" spans="1:7" x14ac:dyDescent="0.25">
      <c r="A55" s="107">
        <f t="shared" si="2"/>
        <v>46874</v>
      </c>
      <c r="B55" s="86">
        <f t="shared" si="3"/>
        <v>41</v>
      </c>
      <c r="C55" s="72">
        <f t="shared" si="4"/>
        <v>3320.4263319308125</v>
      </c>
      <c r="D55" s="108">
        <f t="shared" si="5"/>
        <v>16.048727270998931</v>
      </c>
      <c r="E55" s="108">
        <f t="shared" si="6"/>
        <v>158.52679872029756</v>
      </c>
      <c r="F55" s="108">
        <f t="shared" si="7"/>
        <v>174.5755259912965</v>
      </c>
      <c r="G55" s="72">
        <f t="shared" si="1"/>
        <v>3161.8995332105151</v>
      </c>
    </row>
    <row r="56" spans="1:7" x14ac:dyDescent="0.25">
      <c r="A56" s="107">
        <f t="shared" si="2"/>
        <v>46905</v>
      </c>
      <c r="B56" s="86">
        <f t="shared" si="3"/>
        <v>42</v>
      </c>
      <c r="C56" s="72">
        <f t="shared" si="4"/>
        <v>3161.8995332105151</v>
      </c>
      <c r="D56" s="108">
        <f t="shared" si="5"/>
        <v>15.282514410517486</v>
      </c>
      <c r="E56" s="108">
        <f t="shared" si="6"/>
        <v>159.29301158077899</v>
      </c>
      <c r="F56" s="108">
        <f t="shared" si="7"/>
        <v>174.57552599129647</v>
      </c>
      <c r="G56" s="72">
        <f t="shared" si="1"/>
        <v>3002.6065216297361</v>
      </c>
    </row>
    <row r="57" spans="1:7" x14ac:dyDescent="0.25">
      <c r="A57" s="107">
        <f t="shared" si="2"/>
        <v>46935</v>
      </c>
      <c r="B57" s="86">
        <f t="shared" si="3"/>
        <v>43</v>
      </c>
      <c r="C57" s="72">
        <f t="shared" si="4"/>
        <v>3002.6065216297361</v>
      </c>
      <c r="D57" s="108">
        <f t="shared" si="5"/>
        <v>14.512598187877057</v>
      </c>
      <c r="E57" s="108">
        <f t="shared" si="6"/>
        <v>160.06292780341943</v>
      </c>
      <c r="F57" s="108">
        <f t="shared" si="7"/>
        <v>174.57552599129647</v>
      </c>
      <c r="G57" s="72">
        <f t="shared" si="1"/>
        <v>2842.5435938263167</v>
      </c>
    </row>
    <row r="58" spans="1:7" x14ac:dyDescent="0.25">
      <c r="A58" s="107">
        <f t="shared" si="2"/>
        <v>46966</v>
      </c>
      <c r="B58" s="86">
        <f t="shared" si="3"/>
        <v>44</v>
      </c>
      <c r="C58" s="72">
        <f t="shared" si="4"/>
        <v>2842.5435938263167</v>
      </c>
      <c r="D58" s="108">
        <f t="shared" si="5"/>
        <v>13.738960703493865</v>
      </c>
      <c r="E58" s="108">
        <f t="shared" si="6"/>
        <v>160.83656528780261</v>
      </c>
      <c r="F58" s="108">
        <f t="shared" si="7"/>
        <v>174.57552599129647</v>
      </c>
      <c r="G58" s="72">
        <f t="shared" si="1"/>
        <v>2681.7070285385144</v>
      </c>
    </row>
    <row r="59" spans="1:7" x14ac:dyDescent="0.25">
      <c r="A59" s="107">
        <f t="shared" si="2"/>
        <v>46997</v>
      </c>
      <c r="B59" s="86">
        <f t="shared" si="3"/>
        <v>45</v>
      </c>
      <c r="C59" s="72">
        <f t="shared" si="4"/>
        <v>2681.7070285385144</v>
      </c>
      <c r="D59" s="108">
        <f t="shared" si="5"/>
        <v>12.961583971269485</v>
      </c>
      <c r="E59" s="108">
        <f t="shared" si="6"/>
        <v>161.613942020027</v>
      </c>
      <c r="F59" s="108">
        <f t="shared" si="7"/>
        <v>174.57552599129647</v>
      </c>
      <c r="G59" s="72">
        <f t="shared" si="1"/>
        <v>2520.0930865184873</v>
      </c>
    </row>
    <row r="60" spans="1:7" x14ac:dyDescent="0.25">
      <c r="A60" s="107">
        <f t="shared" si="2"/>
        <v>47027</v>
      </c>
      <c r="B60" s="86">
        <f t="shared" si="3"/>
        <v>46</v>
      </c>
      <c r="C60" s="72">
        <f t="shared" si="4"/>
        <v>2520.0930865184873</v>
      </c>
      <c r="D60" s="108">
        <f t="shared" si="5"/>
        <v>12.180449918172688</v>
      </c>
      <c r="E60" s="108">
        <f t="shared" si="6"/>
        <v>162.39507607312379</v>
      </c>
      <c r="F60" s="108">
        <f t="shared" si="7"/>
        <v>174.57552599129647</v>
      </c>
      <c r="G60" s="72">
        <f t="shared" si="1"/>
        <v>2357.6980104453637</v>
      </c>
    </row>
    <row r="61" spans="1:7" x14ac:dyDescent="0.25">
      <c r="A61" s="107">
        <f t="shared" si="2"/>
        <v>47058</v>
      </c>
      <c r="B61" s="86">
        <f t="shared" si="3"/>
        <v>47</v>
      </c>
      <c r="C61" s="72">
        <f t="shared" si="4"/>
        <v>2357.6980104453637</v>
      </c>
      <c r="D61" s="108">
        <f t="shared" si="5"/>
        <v>11.395540383819254</v>
      </c>
      <c r="E61" s="108">
        <f t="shared" si="6"/>
        <v>163.17998560747722</v>
      </c>
      <c r="F61" s="108">
        <f t="shared" si="7"/>
        <v>174.57552599129647</v>
      </c>
      <c r="G61" s="72">
        <f t="shared" si="1"/>
        <v>2194.5180248378865</v>
      </c>
    </row>
    <row r="62" spans="1:7" x14ac:dyDescent="0.25">
      <c r="A62" s="107">
        <f t="shared" si="2"/>
        <v>47088</v>
      </c>
      <c r="B62" s="86">
        <f t="shared" si="3"/>
        <v>48</v>
      </c>
      <c r="C62" s="72">
        <f t="shared" si="4"/>
        <v>2194.5180248378865</v>
      </c>
      <c r="D62" s="108">
        <f t="shared" si="5"/>
        <v>10.606837120049784</v>
      </c>
      <c r="E62" s="108">
        <f t="shared" si="6"/>
        <v>163.96868887124671</v>
      </c>
      <c r="F62" s="108">
        <f t="shared" si="7"/>
        <v>174.5755259912965</v>
      </c>
      <c r="G62" s="72">
        <f t="shared" si="1"/>
        <v>2030.5493359666398</v>
      </c>
    </row>
    <row r="63" spans="1:7" x14ac:dyDescent="0.25">
      <c r="A63" s="107">
        <f t="shared" si="2"/>
        <v>47119</v>
      </c>
      <c r="B63" s="86">
        <f t="shared" si="3"/>
        <v>49</v>
      </c>
      <c r="C63" s="72">
        <f t="shared" si="4"/>
        <v>2030.5493359666398</v>
      </c>
      <c r="D63" s="108">
        <f t="shared" si="5"/>
        <v>9.8143217905054225</v>
      </c>
      <c r="E63" s="108">
        <f t="shared" si="6"/>
        <v>164.76120420079104</v>
      </c>
      <c r="F63" s="108">
        <f t="shared" si="7"/>
        <v>174.57552599129647</v>
      </c>
      <c r="G63" s="72">
        <f t="shared" si="1"/>
        <v>1865.7881317658487</v>
      </c>
    </row>
    <row r="64" spans="1:7" x14ac:dyDescent="0.25">
      <c r="A64" s="107">
        <f t="shared" si="2"/>
        <v>47150</v>
      </c>
      <c r="B64" s="86">
        <f t="shared" si="3"/>
        <v>50</v>
      </c>
      <c r="C64" s="72">
        <f t="shared" si="4"/>
        <v>1865.7881317658487</v>
      </c>
      <c r="D64" s="108">
        <f t="shared" si="5"/>
        <v>9.0179759702015971</v>
      </c>
      <c r="E64" s="108">
        <f t="shared" si="6"/>
        <v>165.5575500210949</v>
      </c>
      <c r="F64" s="108">
        <f t="shared" si="7"/>
        <v>174.5755259912965</v>
      </c>
      <c r="G64" s="72">
        <f t="shared" si="1"/>
        <v>1700.2305817447539</v>
      </c>
    </row>
    <row r="65" spans="1:7" x14ac:dyDescent="0.25">
      <c r="A65" s="107">
        <f t="shared" si="2"/>
        <v>47178</v>
      </c>
      <c r="B65" s="86">
        <f t="shared" si="3"/>
        <v>51</v>
      </c>
      <c r="C65" s="72">
        <f t="shared" si="4"/>
        <v>1700.2305817447539</v>
      </c>
      <c r="D65" s="108">
        <f t="shared" si="5"/>
        <v>8.2177811450996412</v>
      </c>
      <c r="E65" s="108">
        <f t="shared" si="6"/>
        <v>166.35774484619682</v>
      </c>
      <c r="F65" s="108">
        <f t="shared" si="7"/>
        <v>174.57552599129647</v>
      </c>
      <c r="G65" s="72">
        <f t="shared" si="1"/>
        <v>1533.8728368985571</v>
      </c>
    </row>
    <row r="66" spans="1:7" x14ac:dyDescent="0.25">
      <c r="A66" s="107">
        <f t="shared" si="2"/>
        <v>47209</v>
      </c>
      <c r="B66" s="86">
        <f t="shared" si="3"/>
        <v>52</v>
      </c>
      <c r="C66" s="72">
        <f t="shared" si="4"/>
        <v>1533.8728368985571</v>
      </c>
      <c r="D66" s="108">
        <f t="shared" si="5"/>
        <v>7.4137187116763545</v>
      </c>
      <c r="E66" s="108">
        <f t="shared" si="6"/>
        <v>167.16180727962012</v>
      </c>
      <c r="F66" s="108">
        <f t="shared" si="7"/>
        <v>174.57552599129647</v>
      </c>
      <c r="G66" s="72">
        <f t="shared" si="1"/>
        <v>1366.7110296189371</v>
      </c>
    </row>
    <row r="67" spans="1:7" x14ac:dyDescent="0.25">
      <c r="A67" s="107">
        <f t="shared" si="2"/>
        <v>47239</v>
      </c>
      <c r="B67" s="86">
        <f t="shared" si="3"/>
        <v>53</v>
      </c>
      <c r="C67" s="72">
        <f t="shared" si="4"/>
        <v>1366.7110296189371</v>
      </c>
      <c r="D67" s="108">
        <f t="shared" si="5"/>
        <v>6.6057699764915254</v>
      </c>
      <c r="E67" s="108">
        <f t="shared" si="6"/>
        <v>167.96975601480497</v>
      </c>
      <c r="F67" s="108">
        <f t="shared" si="7"/>
        <v>174.5755259912965</v>
      </c>
      <c r="G67" s="72">
        <f t="shared" si="1"/>
        <v>1198.7412736041322</v>
      </c>
    </row>
    <row r="68" spans="1:7" x14ac:dyDescent="0.25">
      <c r="A68" s="107">
        <f t="shared" si="2"/>
        <v>47270</v>
      </c>
      <c r="B68" s="86">
        <f t="shared" si="3"/>
        <v>54</v>
      </c>
      <c r="C68" s="72">
        <f t="shared" si="4"/>
        <v>1198.7412736041322</v>
      </c>
      <c r="D68" s="108">
        <f t="shared" si="5"/>
        <v>5.7939161557533012</v>
      </c>
      <c r="E68" s="108">
        <f t="shared" si="6"/>
        <v>168.78160983554318</v>
      </c>
      <c r="F68" s="108">
        <f t="shared" si="7"/>
        <v>174.57552599129647</v>
      </c>
      <c r="G68" s="72">
        <f t="shared" si="1"/>
        <v>1029.9596637685891</v>
      </c>
    </row>
    <row r="69" spans="1:7" x14ac:dyDescent="0.25">
      <c r="A69" s="107">
        <f t="shared" si="2"/>
        <v>47300</v>
      </c>
      <c r="B69" s="86">
        <f t="shared" si="3"/>
        <v>55</v>
      </c>
      <c r="C69" s="72">
        <f t="shared" si="4"/>
        <v>1029.9596637685891</v>
      </c>
      <c r="D69" s="108">
        <f t="shared" si="5"/>
        <v>4.9781383748815093</v>
      </c>
      <c r="E69" s="108">
        <f t="shared" si="6"/>
        <v>169.59738761641495</v>
      </c>
      <c r="F69" s="108">
        <f t="shared" si="7"/>
        <v>174.57552599129644</v>
      </c>
      <c r="G69" s="72">
        <f t="shared" si="1"/>
        <v>860.3622761521741</v>
      </c>
    </row>
    <row r="70" spans="1:7" x14ac:dyDescent="0.25">
      <c r="A70" s="107">
        <f t="shared" si="2"/>
        <v>47331</v>
      </c>
      <c r="B70" s="86">
        <f t="shared" si="3"/>
        <v>56</v>
      </c>
      <c r="C70" s="72">
        <f t="shared" si="4"/>
        <v>860.3622761521741</v>
      </c>
      <c r="D70" s="108">
        <f t="shared" si="5"/>
        <v>4.1584176680688367</v>
      </c>
      <c r="E70" s="108">
        <f t="shared" si="6"/>
        <v>170.41710832322764</v>
      </c>
      <c r="F70" s="108">
        <f t="shared" si="7"/>
        <v>174.57552599129647</v>
      </c>
      <c r="G70" s="72">
        <f t="shared" si="1"/>
        <v>689.94516782894652</v>
      </c>
    </row>
    <row r="71" spans="1:7" x14ac:dyDescent="0.25">
      <c r="A71" s="107">
        <f t="shared" si="2"/>
        <v>47362</v>
      </c>
      <c r="B71" s="86">
        <f t="shared" si="3"/>
        <v>57</v>
      </c>
      <c r="C71" s="72">
        <f t="shared" si="4"/>
        <v>689.94516782894652</v>
      </c>
      <c r="D71" s="108">
        <f t="shared" si="5"/>
        <v>3.3347349778399034</v>
      </c>
      <c r="E71" s="108">
        <f t="shared" si="6"/>
        <v>171.24079101345657</v>
      </c>
      <c r="F71" s="108">
        <f t="shared" si="7"/>
        <v>174.57552599129647</v>
      </c>
      <c r="G71" s="72">
        <f t="shared" si="1"/>
        <v>518.70437681548992</v>
      </c>
    </row>
    <row r="72" spans="1:7" x14ac:dyDescent="0.25">
      <c r="A72" s="107">
        <f t="shared" si="2"/>
        <v>47392</v>
      </c>
      <c r="B72" s="86">
        <f t="shared" si="3"/>
        <v>58</v>
      </c>
      <c r="C72" s="72">
        <f t="shared" si="4"/>
        <v>518.70437681548992</v>
      </c>
      <c r="D72" s="108">
        <f t="shared" si="5"/>
        <v>2.5070711546081963</v>
      </c>
      <c r="E72" s="108">
        <f t="shared" si="6"/>
        <v>172.06845483668826</v>
      </c>
      <c r="F72" s="108">
        <f t="shared" si="7"/>
        <v>174.57552599129644</v>
      </c>
      <c r="G72" s="72">
        <f t="shared" si="1"/>
        <v>346.63592197880166</v>
      </c>
    </row>
    <row r="73" spans="1:7" x14ac:dyDescent="0.25">
      <c r="A73" s="107">
        <f t="shared" si="2"/>
        <v>47423</v>
      </c>
      <c r="B73" s="86">
        <f t="shared" si="3"/>
        <v>59</v>
      </c>
      <c r="C73" s="72">
        <f t="shared" si="4"/>
        <v>346.63592197880166</v>
      </c>
      <c r="D73" s="108">
        <f t="shared" si="5"/>
        <v>1.6754069562308702</v>
      </c>
      <c r="E73" s="108">
        <f t="shared" si="6"/>
        <v>172.90011903506561</v>
      </c>
      <c r="F73" s="108">
        <f t="shared" si="7"/>
        <v>174.57552599129647</v>
      </c>
      <c r="G73" s="72">
        <f t="shared" si="1"/>
        <v>173.73580294373605</v>
      </c>
    </row>
    <row r="74" spans="1:7" x14ac:dyDescent="0.25">
      <c r="A74" s="107">
        <f t="shared" si="2"/>
        <v>47453</v>
      </c>
      <c r="B74" s="86">
        <f t="shared" si="3"/>
        <v>60</v>
      </c>
      <c r="C74" s="72">
        <f t="shared" si="4"/>
        <v>173.73580294373605</v>
      </c>
      <c r="D74" s="108">
        <f t="shared" si="5"/>
        <v>0.83972304756138616</v>
      </c>
      <c r="E74" s="108">
        <f t="shared" si="6"/>
        <v>173.73580294373508</v>
      </c>
      <c r="F74" s="108">
        <f t="shared" si="7"/>
        <v>174.57552599129647</v>
      </c>
      <c r="G74" s="72">
        <f t="shared" si="1"/>
        <v>9.6633812063373625E-13</v>
      </c>
    </row>
    <row r="75" spans="1:7" x14ac:dyDescent="0.25">
      <c r="A75" s="107" t="str">
        <f t="shared" si="2"/>
        <v/>
      </c>
      <c r="B75" s="86" t="str">
        <f t="shared" si="3"/>
        <v/>
      </c>
      <c r="C75" s="72" t="str">
        <f t="shared" si="4"/>
        <v/>
      </c>
      <c r="D75" s="108" t="str">
        <f t="shared" si="5"/>
        <v/>
      </c>
      <c r="E75" s="108" t="str">
        <f t="shared" si="6"/>
        <v/>
      </c>
      <c r="F75" s="108" t="str">
        <f t="shared" si="7"/>
        <v/>
      </c>
      <c r="G75" s="72" t="str">
        <f t="shared" si="1"/>
        <v/>
      </c>
    </row>
    <row r="76" spans="1:7" x14ac:dyDescent="0.25">
      <c r="A76" s="107" t="str">
        <f t="shared" si="2"/>
        <v/>
      </c>
      <c r="B76" s="86" t="str">
        <f t="shared" si="3"/>
        <v/>
      </c>
      <c r="C76" s="72" t="str">
        <f t="shared" si="4"/>
        <v/>
      </c>
      <c r="D76" s="108" t="str">
        <f t="shared" si="5"/>
        <v/>
      </c>
      <c r="E76" s="108" t="str">
        <f t="shared" si="6"/>
        <v/>
      </c>
      <c r="F76" s="108" t="str">
        <f t="shared" si="7"/>
        <v/>
      </c>
      <c r="G76" s="72" t="str">
        <f t="shared" si="1"/>
        <v/>
      </c>
    </row>
    <row r="77" spans="1:7" x14ac:dyDescent="0.25">
      <c r="A77" s="107" t="str">
        <f t="shared" si="2"/>
        <v/>
      </c>
      <c r="B77" s="86" t="str">
        <f t="shared" si="3"/>
        <v/>
      </c>
      <c r="C77" s="72" t="str">
        <f t="shared" si="4"/>
        <v/>
      </c>
      <c r="D77" s="108" t="str">
        <f t="shared" si="5"/>
        <v/>
      </c>
      <c r="E77" s="108" t="str">
        <f t="shared" si="6"/>
        <v/>
      </c>
      <c r="F77" s="108" t="str">
        <f t="shared" si="7"/>
        <v/>
      </c>
      <c r="G77" s="72" t="str">
        <f t="shared" si="1"/>
        <v/>
      </c>
    </row>
    <row r="78" spans="1:7" x14ac:dyDescent="0.25">
      <c r="A78" s="107" t="str">
        <f t="shared" si="2"/>
        <v/>
      </c>
      <c r="B78" s="86" t="str">
        <f t="shared" si="3"/>
        <v/>
      </c>
      <c r="C78" s="72" t="str">
        <f t="shared" si="4"/>
        <v/>
      </c>
      <c r="D78" s="108" t="str">
        <f t="shared" si="5"/>
        <v/>
      </c>
      <c r="E78" s="108" t="str">
        <f t="shared" si="6"/>
        <v/>
      </c>
      <c r="F78" s="108" t="str">
        <f t="shared" si="7"/>
        <v/>
      </c>
      <c r="G78" s="72" t="str">
        <f t="shared" si="1"/>
        <v/>
      </c>
    </row>
    <row r="79" spans="1:7" x14ac:dyDescent="0.25">
      <c r="A79" s="107" t="str">
        <f t="shared" si="2"/>
        <v/>
      </c>
      <c r="B79" s="86" t="str">
        <f t="shared" si="3"/>
        <v/>
      </c>
      <c r="C79" s="72" t="str">
        <f t="shared" si="4"/>
        <v/>
      </c>
      <c r="D79" s="108" t="str">
        <f t="shared" si="5"/>
        <v/>
      </c>
      <c r="E79" s="108" t="str">
        <f t="shared" si="6"/>
        <v/>
      </c>
      <c r="F79" s="108" t="str">
        <f t="shared" si="7"/>
        <v/>
      </c>
      <c r="G79" s="72" t="str">
        <f t="shared" si="1"/>
        <v/>
      </c>
    </row>
    <row r="80" spans="1:7" x14ac:dyDescent="0.25">
      <c r="A80" s="107" t="str">
        <f t="shared" si="2"/>
        <v/>
      </c>
      <c r="B80" s="86" t="str">
        <f t="shared" si="3"/>
        <v/>
      </c>
      <c r="C80" s="72" t="str">
        <f t="shared" si="4"/>
        <v/>
      </c>
      <c r="D80" s="108" t="str">
        <f t="shared" si="5"/>
        <v/>
      </c>
      <c r="E80" s="108" t="str">
        <f t="shared" si="6"/>
        <v/>
      </c>
      <c r="F80" s="108" t="str">
        <f t="shared" si="7"/>
        <v/>
      </c>
      <c r="G80" s="72" t="str">
        <f t="shared" ref="G80:G143" si="8">IF(B80="","",SUM(C80)-SUM(E80))</f>
        <v/>
      </c>
    </row>
    <row r="81" spans="1:7" x14ac:dyDescent="0.25">
      <c r="A81" s="107" t="str">
        <f t="shared" ref="A81:A143" si="9">IF(B81="","",EDATE(A80,1))</f>
        <v/>
      </c>
      <c r="B81" s="86" t="str">
        <f t="shared" ref="B81:B143" si="10">IF(B80="","",IF(SUM(B80)+1&lt;=$E$7,SUM(B80)+1,""))</f>
        <v/>
      </c>
      <c r="C81" s="72" t="str">
        <f t="shared" ref="C81:C143" si="11">IF(B81="","",G80)</f>
        <v/>
      </c>
      <c r="D81" s="108" t="str">
        <f t="shared" ref="D81:D143" si="12">IF(B81="","",IPMT($E$11/12,B81,$E$7,-$E$8,$E$9,0))</f>
        <v/>
      </c>
      <c r="E81" s="108" t="str">
        <f t="shared" ref="E81:E143" si="13">IF(B81="","",PPMT($E$11/12,B81,$E$7,-$E$8,$E$9,0))</f>
        <v/>
      </c>
      <c r="F81" s="108" t="str">
        <f t="shared" ref="F81:F143" si="14">IF(B81="","",SUM(D81:E81))</f>
        <v/>
      </c>
      <c r="G81" s="72" t="str">
        <f t="shared" si="8"/>
        <v/>
      </c>
    </row>
    <row r="82" spans="1:7" x14ac:dyDescent="0.25">
      <c r="A82" s="107" t="str">
        <f t="shared" si="9"/>
        <v/>
      </c>
      <c r="B82" s="86" t="str">
        <f t="shared" si="10"/>
        <v/>
      </c>
      <c r="C82" s="72" t="str">
        <f t="shared" si="11"/>
        <v/>
      </c>
      <c r="D82" s="108" t="str">
        <f t="shared" si="12"/>
        <v/>
      </c>
      <c r="E82" s="108" t="str">
        <f t="shared" si="13"/>
        <v/>
      </c>
      <c r="F82" s="108" t="str">
        <f t="shared" si="14"/>
        <v/>
      </c>
      <c r="G82" s="72" t="str">
        <f t="shared" si="8"/>
        <v/>
      </c>
    </row>
    <row r="83" spans="1:7" x14ac:dyDescent="0.25">
      <c r="A83" s="107" t="str">
        <f t="shared" si="9"/>
        <v/>
      </c>
      <c r="B83" s="86" t="str">
        <f t="shared" si="10"/>
        <v/>
      </c>
      <c r="C83" s="72" t="str">
        <f t="shared" si="11"/>
        <v/>
      </c>
      <c r="D83" s="108" t="str">
        <f t="shared" si="12"/>
        <v/>
      </c>
      <c r="E83" s="108" t="str">
        <f t="shared" si="13"/>
        <v/>
      </c>
      <c r="F83" s="108" t="str">
        <f t="shared" si="14"/>
        <v/>
      </c>
      <c r="G83" s="72" t="str">
        <f t="shared" si="8"/>
        <v/>
      </c>
    </row>
    <row r="84" spans="1:7" x14ac:dyDescent="0.25">
      <c r="A84" s="107" t="str">
        <f t="shared" si="9"/>
        <v/>
      </c>
      <c r="B84" s="86" t="str">
        <f t="shared" si="10"/>
        <v/>
      </c>
      <c r="C84" s="72" t="str">
        <f t="shared" si="11"/>
        <v/>
      </c>
      <c r="D84" s="108" t="str">
        <f t="shared" si="12"/>
        <v/>
      </c>
      <c r="E84" s="108" t="str">
        <f t="shared" si="13"/>
        <v/>
      </c>
      <c r="F84" s="108" t="str">
        <f t="shared" si="14"/>
        <v/>
      </c>
      <c r="G84" s="72" t="str">
        <f t="shared" si="8"/>
        <v/>
      </c>
    </row>
    <row r="85" spans="1:7" x14ac:dyDescent="0.25">
      <c r="A85" s="107" t="str">
        <f t="shared" si="9"/>
        <v/>
      </c>
      <c r="B85" s="86" t="str">
        <f t="shared" si="10"/>
        <v/>
      </c>
      <c r="C85" s="72" t="str">
        <f t="shared" si="11"/>
        <v/>
      </c>
      <c r="D85" s="108" t="str">
        <f t="shared" si="12"/>
        <v/>
      </c>
      <c r="E85" s="108" t="str">
        <f t="shared" si="13"/>
        <v/>
      </c>
      <c r="F85" s="108" t="str">
        <f t="shared" si="14"/>
        <v/>
      </c>
      <c r="G85" s="72" t="str">
        <f t="shared" si="8"/>
        <v/>
      </c>
    </row>
    <row r="86" spans="1:7" x14ac:dyDescent="0.25">
      <c r="A86" s="107" t="str">
        <f t="shared" si="9"/>
        <v/>
      </c>
      <c r="B86" s="86" t="str">
        <f t="shared" si="10"/>
        <v/>
      </c>
      <c r="C86" s="72" t="str">
        <f t="shared" si="11"/>
        <v/>
      </c>
      <c r="D86" s="108" t="str">
        <f t="shared" si="12"/>
        <v/>
      </c>
      <c r="E86" s="108" t="str">
        <f t="shared" si="13"/>
        <v/>
      </c>
      <c r="F86" s="108" t="str">
        <f t="shared" si="14"/>
        <v/>
      </c>
      <c r="G86" s="72" t="str">
        <f t="shared" si="8"/>
        <v/>
      </c>
    </row>
    <row r="87" spans="1:7" x14ac:dyDescent="0.25">
      <c r="A87" s="107" t="str">
        <f t="shared" si="9"/>
        <v/>
      </c>
      <c r="B87" s="86" t="str">
        <f t="shared" si="10"/>
        <v/>
      </c>
      <c r="C87" s="72" t="str">
        <f t="shared" si="11"/>
        <v/>
      </c>
      <c r="D87" s="108" t="str">
        <f t="shared" si="12"/>
        <v/>
      </c>
      <c r="E87" s="108" t="str">
        <f t="shared" si="13"/>
        <v/>
      </c>
      <c r="F87" s="108" t="str">
        <f t="shared" si="14"/>
        <v/>
      </c>
      <c r="G87" s="72" t="str">
        <f t="shared" si="8"/>
        <v/>
      </c>
    </row>
    <row r="88" spans="1:7" x14ac:dyDescent="0.25">
      <c r="A88" s="107" t="str">
        <f t="shared" si="9"/>
        <v/>
      </c>
      <c r="B88" s="86" t="str">
        <f t="shared" si="10"/>
        <v/>
      </c>
      <c r="C88" s="72" t="str">
        <f t="shared" si="11"/>
        <v/>
      </c>
      <c r="D88" s="108" t="str">
        <f t="shared" si="12"/>
        <v/>
      </c>
      <c r="E88" s="108" t="str">
        <f t="shared" si="13"/>
        <v/>
      </c>
      <c r="F88" s="108" t="str">
        <f t="shared" si="14"/>
        <v/>
      </c>
      <c r="G88" s="72" t="str">
        <f t="shared" si="8"/>
        <v/>
      </c>
    </row>
    <row r="89" spans="1:7" x14ac:dyDescent="0.25">
      <c r="A89" s="107" t="str">
        <f t="shared" si="9"/>
        <v/>
      </c>
      <c r="B89" s="86" t="str">
        <f t="shared" si="10"/>
        <v/>
      </c>
      <c r="C89" s="72" t="str">
        <f t="shared" si="11"/>
        <v/>
      </c>
      <c r="D89" s="108" t="str">
        <f t="shared" si="12"/>
        <v/>
      </c>
      <c r="E89" s="108" t="str">
        <f t="shared" si="13"/>
        <v/>
      </c>
      <c r="F89" s="108" t="str">
        <f t="shared" si="14"/>
        <v/>
      </c>
      <c r="G89" s="72" t="str">
        <f t="shared" si="8"/>
        <v/>
      </c>
    </row>
    <row r="90" spans="1:7" x14ac:dyDescent="0.25">
      <c r="A90" s="107" t="str">
        <f t="shared" si="9"/>
        <v/>
      </c>
      <c r="B90" s="86" t="str">
        <f t="shared" si="10"/>
        <v/>
      </c>
      <c r="C90" s="72" t="str">
        <f t="shared" si="11"/>
        <v/>
      </c>
      <c r="D90" s="108" t="str">
        <f t="shared" si="12"/>
        <v/>
      </c>
      <c r="E90" s="108" t="str">
        <f t="shared" si="13"/>
        <v/>
      </c>
      <c r="F90" s="108" t="str">
        <f t="shared" si="14"/>
        <v/>
      </c>
      <c r="G90" s="72" t="str">
        <f t="shared" si="8"/>
        <v/>
      </c>
    </row>
    <row r="91" spans="1:7" x14ac:dyDescent="0.25">
      <c r="A91" s="107" t="str">
        <f t="shared" si="9"/>
        <v/>
      </c>
      <c r="B91" s="86" t="str">
        <f t="shared" si="10"/>
        <v/>
      </c>
      <c r="C91" s="72" t="str">
        <f t="shared" si="11"/>
        <v/>
      </c>
      <c r="D91" s="108" t="str">
        <f t="shared" si="12"/>
        <v/>
      </c>
      <c r="E91" s="108" t="str">
        <f t="shared" si="13"/>
        <v/>
      </c>
      <c r="F91" s="108" t="str">
        <f t="shared" si="14"/>
        <v/>
      </c>
      <c r="G91" s="72" t="str">
        <f t="shared" si="8"/>
        <v/>
      </c>
    </row>
    <row r="92" spans="1:7" x14ac:dyDescent="0.25">
      <c r="A92" s="107" t="str">
        <f t="shared" si="9"/>
        <v/>
      </c>
      <c r="B92" s="86" t="str">
        <f t="shared" si="10"/>
        <v/>
      </c>
      <c r="C92" s="72" t="str">
        <f t="shared" si="11"/>
        <v/>
      </c>
      <c r="D92" s="108" t="str">
        <f t="shared" si="12"/>
        <v/>
      </c>
      <c r="E92" s="108" t="str">
        <f t="shared" si="13"/>
        <v/>
      </c>
      <c r="F92" s="108" t="str">
        <f t="shared" si="14"/>
        <v/>
      </c>
      <c r="G92" s="72" t="str">
        <f t="shared" si="8"/>
        <v/>
      </c>
    </row>
    <row r="93" spans="1:7" x14ac:dyDescent="0.25">
      <c r="A93" s="107" t="str">
        <f t="shared" si="9"/>
        <v/>
      </c>
      <c r="B93" s="86" t="str">
        <f t="shared" si="10"/>
        <v/>
      </c>
      <c r="C93" s="72" t="str">
        <f t="shared" si="11"/>
        <v/>
      </c>
      <c r="D93" s="108" t="str">
        <f t="shared" si="12"/>
        <v/>
      </c>
      <c r="E93" s="108" t="str">
        <f t="shared" si="13"/>
        <v/>
      </c>
      <c r="F93" s="108" t="str">
        <f t="shared" si="14"/>
        <v/>
      </c>
      <c r="G93" s="72" t="str">
        <f t="shared" si="8"/>
        <v/>
      </c>
    </row>
    <row r="94" spans="1:7" x14ac:dyDescent="0.25">
      <c r="A94" s="107" t="str">
        <f t="shared" si="9"/>
        <v/>
      </c>
      <c r="B94" s="86" t="str">
        <f t="shared" si="10"/>
        <v/>
      </c>
      <c r="C94" s="72" t="str">
        <f t="shared" si="11"/>
        <v/>
      </c>
      <c r="D94" s="108" t="str">
        <f t="shared" si="12"/>
        <v/>
      </c>
      <c r="E94" s="108" t="str">
        <f t="shared" si="13"/>
        <v/>
      </c>
      <c r="F94" s="108" t="str">
        <f t="shared" si="14"/>
        <v/>
      </c>
      <c r="G94" s="72" t="str">
        <f t="shared" si="8"/>
        <v/>
      </c>
    </row>
    <row r="95" spans="1:7" x14ac:dyDescent="0.25">
      <c r="A95" s="107" t="str">
        <f t="shared" si="9"/>
        <v/>
      </c>
      <c r="B95" s="86" t="str">
        <f t="shared" si="10"/>
        <v/>
      </c>
      <c r="C95" s="72" t="str">
        <f t="shared" si="11"/>
        <v/>
      </c>
      <c r="D95" s="108" t="str">
        <f t="shared" si="12"/>
        <v/>
      </c>
      <c r="E95" s="108" t="str">
        <f t="shared" si="13"/>
        <v/>
      </c>
      <c r="F95" s="108" t="str">
        <f t="shared" si="14"/>
        <v/>
      </c>
      <c r="G95" s="72" t="str">
        <f t="shared" si="8"/>
        <v/>
      </c>
    </row>
    <row r="96" spans="1:7" x14ac:dyDescent="0.25">
      <c r="A96" s="107" t="str">
        <f t="shared" si="9"/>
        <v/>
      </c>
      <c r="B96" s="86" t="str">
        <f t="shared" si="10"/>
        <v/>
      </c>
      <c r="C96" s="72" t="str">
        <f t="shared" si="11"/>
        <v/>
      </c>
      <c r="D96" s="108" t="str">
        <f t="shared" si="12"/>
        <v/>
      </c>
      <c r="E96" s="108" t="str">
        <f t="shared" si="13"/>
        <v/>
      </c>
      <c r="F96" s="108" t="str">
        <f t="shared" si="14"/>
        <v/>
      </c>
      <c r="G96" s="72" t="str">
        <f t="shared" si="8"/>
        <v/>
      </c>
    </row>
    <row r="97" spans="1:7" x14ac:dyDescent="0.25">
      <c r="A97" s="107" t="str">
        <f t="shared" si="9"/>
        <v/>
      </c>
      <c r="B97" s="86" t="str">
        <f t="shared" si="10"/>
        <v/>
      </c>
      <c r="C97" s="72" t="str">
        <f t="shared" si="11"/>
        <v/>
      </c>
      <c r="D97" s="108" t="str">
        <f t="shared" si="12"/>
        <v/>
      </c>
      <c r="E97" s="108" t="str">
        <f t="shared" si="13"/>
        <v/>
      </c>
      <c r="F97" s="108" t="str">
        <f t="shared" si="14"/>
        <v/>
      </c>
      <c r="G97" s="72" t="str">
        <f t="shared" si="8"/>
        <v/>
      </c>
    </row>
    <row r="98" spans="1:7" x14ac:dyDescent="0.25">
      <c r="A98" s="107" t="str">
        <f t="shared" si="9"/>
        <v/>
      </c>
      <c r="B98" s="86" t="str">
        <f t="shared" si="10"/>
        <v/>
      </c>
      <c r="C98" s="72" t="str">
        <f t="shared" si="11"/>
        <v/>
      </c>
      <c r="D98" s="108" t="str">
        <f t="shared" si="12"/>
        <v/>
      </c>
      <c r="E98" s="108" t="str">
        <f t="shared" si="13"/>
        <v/>
      </c>
      <c r="F98" s="108" t="str">
        <f t="shared" si="14"/>
        <v/>
      </c>
      <c r="G98" s="72" t="str">
        <f t="shared" si="8"/>
        <v/>
      </c>
    </row>
    <row r="99" spans="1:7" x14ac:dyDescent="0.25">
      <c r="A99" s="107" t="str">
        <f t="shared" si="9"/>
        <v/>
      </c>
      <c r="B99" s="86" t="str">
        <f t="shared" si="10"/>
        <v/>
      </c>
      <c r="C99" s="72" t="str">
        <f t="shared" si="11"/>
        <v/>
      </c>
      <c r="D99" s="108" t="str">
        <f t="shared" si="12"/>
        <v/>
      </c>
      <c r="E99" s="108" t="str">
        <f t="shared" si="13"/>
        <v/>
      </c>
      <c r="F99" s="108" t="str">
        <f t="shared" si="14"/>
        <v/>
      </c>
      <c r="G99" s="72" t="str">
        <f t="shared" si="8"/>
        <v/>
      </c>
    </row>
    <row r="100" spans="1:7" x14ac:dyDescent="0.25">
      <c r="A100" s="107" t="str">
        <f t="shared" si="9"/>
        <v/>
      </c>
      <c r="B100" s="86" t="str">
        <f t="shared" si="10"/>
        <v/>
      </c>
      <c r="C100" s="72" t="str">
        <f t="shared" si="11"/>
        <v/>
      </c>
      <c r="D100" s="108" t="str">
        <f t="shared" si="12"/>
        <v/>
      </c>
      <c r="E100" s="108" t="str">
        <f t="shared" si="13"/>
        <v/>
      </c>
      <c r="F100" s="108" t="str">
        <f t="shared" si="14"/>
        <v/>
      </c>
      <c r="G100" s="72" t="str">
        <f t="shared" si="8"/>
        <v/>
      </c>
    </row>
    <row r="101" spans="1:7" x14ac:dyDescent="0.25">
      <c r="A101" s="107" t="str">
        <f t="shared" si="9"/>
        <v/>
      </c>
      <c r="B101" s="86" t="str">
        <f t="shared" si="10"/>
        <v/>
      </c>
      <c r="C101" s="72" t="str">
        <f t="shared" si="11"/>
        <v/>
      </c>
      <c r="D101" s="108" t="str">
        <f t="shared" si="12"/>
        <v/>
      </c>
      <c r="E101" s="108" t="str">
        <f t="shared" si="13"/>
        <v/>
      </c>
      <c r="F101" s="108" t="str">
        <f t="shared" si="14"/>
        <v/>
      </c>
      <c r="G101" s="72" t="str">
        <f t="shared" si="8"/>
        <v/>
      </c>
    </row>
    <row r="102" spans="1:7" x14ac:dyDescent="0.25">
      <c r="A102" s="107" t="str">
        <f t="shared" si="9"/>
        <v/>
      </c>
      <c r="B102" s="86" t="str">
        <f t="shared" si="10"/>
        <v/>
      </c>
      <c r="C102" s="72" t="str">
        <f t="shared" si="11"/>
        <v/>
      </c>
      <c r="D102" s="108" t="str">
        <f t="shared" si="12"/>
        <v/>
      </c>
      <c r="E102" s="108" t="str">
        <f t="shared" si="13"/>
        <v/>
      </c>
      <c r="F102" s="108" t="str">
        <f t="shared" si="14"/>
        <v/>
      </c>
      <c r="G102" s="72" t="str">
        <f t="shared" si="8"/>
        <v/>
      </c>
    </row>
    <row r="103" spans="1:7" x14ac:dyDescent="0.25">
      <c r="A103" s="107" t="str">
        <f t="shared" si="9"/>
        <v/>
      </c>
      <c r="B103" s="86" t="str">
        <f t="shared" si="10"/>
        <v/>
      </c>
      <c r="C103" s="72" t="str">
        <f t="shared" si="11"/>
        <v/>
      </c>
      <c r="D103" s="108" t="str">
        <f t="shared" si="12"/>
        <v/>
      </c>
      <c r="E103" s="108" t="str">
        <f t="shared" si="13"/>
        <v/>
      </c>
      <c r="F103" s="108" t="str">
        <f t="shared" si="14"/>
        <v/>
      </c>
      <c r="G103" s="72" t="str">
        <f t="shared" si="8"/>
        <v/>
      </c>
    </row>
    <row r="104" spans="1:7" x14ac:dyDescent="0.25">
      <c r="A104" s="107" t="str">
        <f t="shared" si="9"/>
        <v/>
      </c>
      <c r="B104" s="86" t="str">
        <f t="shared" si="10"/>
        <v/>
      </c>
      <c r="C104" s="72" t="str">
        <f t="shared" si="11"/>
        <v/>
      </c>
      <c r="D104" s="108" t="str">
        <f t="shared" si="12"/>
        <v/>
      </c>
      <c r="E104" s="108" t="str">
        <f t="shared" si="13"/>
        <v/>
      </c>
      <c r="F104" s="108" t="str">
        <f t="shared" si="14"/>
        <v/>
      </c>
      <c r="G104" s="72" t="str">
        <f t="shared" si="8"/>
        <v/>
      </c>
    </row>
    <row r="105" spans="1:7" x14ac:dyDescent="0.25">
      <c r="A105" s="107" t="str">
        <f t="shared" si="9"/>
        <v/>
      </c>
      <c r="B105" s="86" t="str">
        <f t="shared" si="10"/>
        <v/>
      </c>
      <c r="C105" s="72" t="str">
        <f t="shared" si="11"/>
        <v/>
      </c>
      <c r="D105" s="108" t="str">
        <f t="shared" si="12"/>
        <v/>
      </c>
      <c r="E105" s="108" t="str">
        <f t="shared" si="13"/>
        <v/>
      </c>
      <c r="F105" s="108" t="str">
        <f t="shared" si="14"/>
        <v/>
      </c>
      <c r="G105" s="72" t="str">
        <f t="shared" si="8"/>
        <v/>
      </c>
    </row>
    <row r="106" spans="1:7" x14ac:dyDescent="0.25">
      <c r="A106" s="107" t="str">
        <f t="shared" si="9"/>
        <v/>
      </c>
      <c r="B106" s="86" t="str">
        <f t="shared" si="10"/>
        <v/>
      </c>
      <c r="C106" s="72" t="str">
        <f t="shared" si="11"/>
        <v/>
      </c>
      <c r="D106" s="108" t="str">
        <f t="shared" si="12"/>
        <v/>
      </c>
      <c r="E106" s="108" t="str">
        <f t="shared" si="13"/>
        <v/>
      </c>
      <c r="F106" s="108" t="str">
        <f t="shared" si="14"/>
        <v/>
      </c>
      <c r="G106" s="72" t="str">
        <f t="shared" si="8"/>
        <v/>
      </c>
    </row>
    <row r="107" spans="1:7" x14ac:dyDescent="0.25">
      <c r="A107" s="107" t="str">
        <f t="shared" si="9"/>
        <v/>
      </c>
      <c r="B107" s="86" t="str">
        <f t="shared" si="10"/>
        <v/>
      </c>
      <c r="C107" s="72" t="str">
        <f t="shared" si="11"/>
        <v/>
      </c>
      <c r="D107" s="108" t="str">
        <f t="shared" si="12"/>
        <v/>
      </c>
      <c r="E107" s="108" t="str">
        <f t="shared" si="13"/>
        <v/>
      </c>
      <c r="F107" s="108" t="str">
        <f t="shared" si="14"/>
        <v/>
      </c>
      <c r="G107" s="72" t="str">
        <f t="shared" si="8"/>
        <v/>
      </c>
    </row>
    <row r="108" spans="1:7" x14ac:dyDescent="0.25">
      <c r="A108" s="107" t="str">
        <f t="shared" si="9"/>
        <v/>
      </c>
      <c r="B108" s="86" t="str">
        <f t="shared" si="10"/>
        <v/>
      </c>
      <c r="C108" s="72" t="str">
        <f t="shared" si="11"/>
        <v/>
      </c>
      <c r="D108" s="108" t="str">
        <f t="shared" si="12"/>
        <v/>
      </c>
      <c r="E108" s="108" t="str">
        <f t="shared" si="13"/>
        <v/>
      </c>
      <c r="F108" s="108" t="str">
        <f t="shared" si="14"/>
        <v/>
      </c>
      <c r="G108" s="72" t="str">
        <f t="shared" si="8"/>
        <v/>
      </c>
    </row>
    <row r="109" spans="1:7" x14ac:dyDescent="0.25">
      <c r="A109" s="107" t="str">
        <f t="shared" si="9"/>
        <v/>
      </c>
      <c r="B109" s="86" t="str">
        <f t="shared" si="10"/>
        <v/>
      </c>
      <c r="C109" s="72" t="str">
        <f t="shared" si="11"/>
        <v/>
      </c>
      <c r="D109" s="108" t="str">
        <f t="shared" si="12"/>
        <v/>
      </c>
      <c r="E109" s="108" t="str">
        <f t="shared" si="13"/>
        <v/>
      </c>
      <c r="F109" s="108" t="str">
        <f t="shared" si="14"/>
        <v/>
      </c>
      <c r="G109" s="72" t="str">
        <f t="shared" si="8"/>
        <v/>
      </c>
    </row>
    <row r="110" spans="1:7" x14ac:dyDescent="0.25">
      <c r="A110" s="107" t="str">
        <f t="shared" si="9"/>
        <v/>
      </c>
      <c r="B110" s="86" t="str">
        <f t="shared" si="10"/>
        <v/>
      </c>
      <c r="C110" s="72" t="str">
        <f t="shared" si="11"/>
        <v/>
      </c>
      <c r="D110" s="108" t="str">
        <f t="shared" si="12"/>
        <v/>
      </c>
      <c r="E110" s="108" t="str">
        <f t="shared" si="13"/>
        <v/>
      </c>
      <c r="F110" s="108" t="str">
        <f t="shared" si="14"/>
        <v/>
      </c>
      <c r="G110" s="72" t="str">
        <f t="shared" si="8"/>
        <v/>
      </c>
    </row>
    <row r="111" spans="1:7" x14ac:dyDescent="0.25">
      <c r="A111" s="107" t="str">
        <f t="shared" si="9"/>
        <v/>
      </c>
      <c r="B111" s="86" t="str">
        <f t="shared" si="10"/>
        <v/>
      </c>
      <c r="C111" s="72" t="str">
        <f t="shared" si="11"/>
        <v/>
      </c>
      <c r="D111" s="108" t="str">
        <f t="shared" si="12"/>
        <v/>
      </c>
      <c r="E111" s="108" t="str">
        <f t="shared" si="13"/>
        <v/>
      </c>
      <c r="F111" s="108" t="str">
        <f t="shared" si="14"/>
        <v/>
      </c>
      <c r="G111" s="72" t="str">
        <f t="shared" si="8"/>
        <v/>
      </c>
    </row>
    <row r="112" spans="1:7" x14ac:dyDescent="0.25">
      <c r="A112" s="107" t="str">
        <f t="shared" si="9"/>
        <v/>
      </c>
      <c r="B112" s="86" t="str">
        <f t="shared" si="10"/>
        <v/>
      </c>
      <c r="C112" s="72" t="str">
        <f t="shared" si="11"/>
        <v/>
      </c>
      <c r="D112" s="108" t="str">
        <f t="shared" si="12"/>
        <v/>
      </c>
      <c r="E112" s="108" t="str">
        <f t="shared" si="13"/>
        <v/>
      </c>
      <c r="F112" s="108" t="str">
        <f t="shared" si="14"/>
        <v/>
      </c>
      <c r="G112" s="72" t="str">
        <f t="shared" si="8"/>
        <v/>
      </c>
    </row>
    <row r="113" spans="1:7" x14ac:dyDescent="0.25">
      <c r="A113" s="107" t="str">
        <f t="shared" si="9"/>
        <v/>
      </c>
      <c r="B113" s="86" t="str">
        <f t="shared" si="10"/>
        <v/>
      </c>
      <c r="C113" s="72" t="str">
        <f t="shared" si="11"/>
        <v/>
      </c>
      <c r="D113" s="108" t="str">
        <f t="shared" si="12"/>
        <v/>
      </c>
      <c r="E113" s="108" t="str">
        <f t="shared" si="13"/>
        <v/>
      </c>
      <c r="F113" s="108" t="str">
        <f t="shared" si="14"/>
        <v/>
      </c>
      <c r="G113" s="72" t="str">
        <f t="shared" si="8"/>
        <v/>
      </c>
    </row>
    <row r="114" spans="1:7" x14ac:dyDescent="0.25">
      <c r="A114" s="107" t="str">
        <f t="shared" si="9"/>
        <v/>
      </c>
      <c r="B114" s="86" t="str">
        <f t="shared" si="10"/>
        <v/>
      </c>
      <c r="C114" s="72" t="str">
        <f t="shared" si="11"/>
        <v/>
      </c>
      <c r="D114" s="108" t="str">
        <f t="shared" si="12"/>
        <v/>
      </c>
      <c r="E114" s="108" t="str">
        <f t="shared" si="13"/>
        <v/>
      </c>
      <c r="F114" s="108" t="str">
        <f t="shared" si="14"/>
        <v/>
      </c>
      <c r="G114" s="72" t="str">
        <f t="shared" si="8"/>
        <v/>
      </c>
    </row>
    <row r="115" spans="1:7" x14ac:dyDescent="0.25">
      <c r="A115" s="107" t="str">
        <f t="shared" si="9"/>
        <v/>
      </c>
      <c r="B115" s="86" t="str">
        <f t="shared" si="10"/>
        <v/>
      </c>
      <c r="C115" s="72" t="str">
        <f t="shared" si="11"/>
        <v/>
      </c>
      <c r="D115" s="108" t="str">
        <f t="shared" si="12"/>
        <v/>
      </c>
      <c r="E115" s="108" t="str">
        <f t="shared" si="13"/>
        <v/>
      </c>
      <c r="F115" s="108" t="str">
        <f t="shared" si="14"/>
        <v/>
      </c>
      <c r="G115" s="72" t="str">
        <f t="shared" si="8"/>
        <v/>
      </c>
    </row>
    <row r="116" spans="1:7" x14ac:dyDescent="0.25">
      <c r="A116" s="107" t="str">
        <f t="shared" si="9"/>
        <v/>
      </c>
      <c r="B116" s="86" t="str">
        <f t="shared" si="10"/>
        <v/>
      </c>
      <c r="C116" s="72" t="str">
        <f t="shared" si="11"/>
        <v/>
      </c>
      <c r="D116" s="108" t="str">
        <f t="shared" si="12"/>
        <v/>
      </c>
      <c r="E116" s="108" t="str">
        <f t="shared" si="13"/>
        <v/>
      </c>
      <c r="F116" s="108" t="str">
        <f t="shared" si="14"/>
        <v/>
      </c>
      <c r="G116" s="72" t="str">
        <f t="shared" si="8"/>
        <v/>
      </c>
    </row>
    <row r="117" spans="1:7" x14ac:dyDescent="0.25">
      <c r="A117" s="107" t="str">
        <f t="shared" si="9"/>
        <v/>
      </c>
      <c r="B117" s="86" t="str">
        <f t="shared" si="10"/>
        <v/>
      </c>
      <c r="C117" s="72" t="str">
        <f t="shared" si="11"/>
        <v/>
      </c>
      <c r="D117" s="108" t="str">
        <f t="shared" si="12"/>
        <v/>
      </c>
      <c r="E117" s="108" t="str">
        <f t="shared" si="13"/>
        <v/>
      </c>
      <c r="F117" s="108" t="str">
        <f t="shared" si="14"/>
        <v/>
      </c>
      <c r="G117" s="72" t="str">
        <f t="shared" si="8"/>
        <v/>
      </c>
    </row>
    <row r="118" spans="1:7" x14ac:dyDescent="0.25">
      <c r="A118" s="107" t="str">
        <f t="shared" si="9"/>
        <v/>
      </c>
      <c r="B118" s="86" t="str">
        <f t="shared" si="10"/>
        <v/>
      </c>
      <c r="C118" s="72" t="str">
        <f t="shared" si="11"/>
        <v/>
      </c>
      <c r="D118" s="108" t="str">
        <f t="shared" si="12"/>
        <v/>
      </c>
      <c r="E118" s="108" t="str">
        <f t="shared" si="13"/>
        <v/>
      </c>
      <c r="F118" s="108" t="str">
        <f t="shared" si="14"/>
        <v/>
      </c>
      <c r="G118" s="72" t="str">
        <f t="shared" si="8"/>
        <v/>
      </c>
    </row>
    <row r="119" spans="1:7" x14ac:dyDescent="0.25">
      <c r="A119" s="107" t="str">
        <f t="shared" si="9"/>
        <v/>
      </c>
      <c r="B119" s="86" t="str">
        <f t="shared" si="10"/>
        <v/>
      </c>
      <c r="C119" s="72" t="str">
        <f t="shared" si="11"/>
        <v/>
      </c>
      <c r="D119" s="108" t="str">
        <f t="shared" si="12"/>
        <v/>
      </c>
      <c r="E119" s="108" t="str">
        <f t="shared" si="13"/>
        <v/>
      </c>
      <c r="F119" s="108" t="str">
        <f t="shared" si="14"/>
        <v/>
      </c>
      <c r="G119" s="72" t="str">
        <f t="shared" si="8"/>
        <v/>
      </c>
    </row>
    <row r="120" spans="1:7" x14ac:dyDescent="0.25">
      <c r="A120" s="107" t="str">
        <f t="shared" si="9"/>
        <v/>
      </c>
      <c r="B120" s="86" t="str">
        <f t="shared" si="10"/>
        <v/>
      </c>
      <c r="C120" s="72" t="str">
        <f t="shared" si="11"/>
        <v/>
      </c>
      <c r="D120" s="108" t="str">
        <f t="shared" si="12"/>
        <v/>
      </c>
      <c r="E120" s="108" t="str">
        <f t="shared" si="13"/>
        <v/>
      </c>
      <c r="F120" s="108" t="str">
        <f t="shared" si="14"/>
        <v/>
      </c>
      <c r="G120" s="72" t="str">
        <f t="shared" si="8"/>
        <v/>
      </c>
    </row>
    <row r="121" spans="1:7" x14ac:dyDescent="0.25">
      <c r="A121" s="107" t="str">
        <f t="shared" si="9"/>
        <v/>
      </c>
      <c r="B121" s="86" t="str">
        <f t="shared" si="10"/>
        <v/>
      </c>
      <c r="C121" s="72" t="str">
        <f t="shared" si="11"/>
        <v/>
      </c>
      <c r="D121" s="108" t="str">
        <f t="shared" si="12"/>
        <v/>
      </c>
      <c r="E121" s="108" t="str">
        <f t="shared" si="13"/>
        <v/>
      </c>
      <c r="F121" s="108" t="str">
        <f t="shared" si="14"/>
        <v/>
      </c>
      <c r="G121" s="72" t="str">
        <f t="shared" si="8"/>
        <v/>
      </c>
    </row>
    <row r="122" spans="1:7" x14ac:dyDescent="0.25">
      <c r="A122" s="107" t="str">
        <f t="shared" si="9"/>
        <v/>
      </c>
      <c r="B122" s="86" t="str">
        <f t="shared" si="10"/>
        <v/>
      </c>
      <c r="C122" s="72" t="str">
        <f t="shared" si="11"/>
        <v/>
      </c>
      <c r="D122" s="108" t="str">
        <f t="shared" si="12"/>
        <v/>
      </c>
      <c r="E122" s="108" t="str">
        <f t="shared" si="13"/>
        <v/>
      </c>
      <c r="F122" s="108" t="str">
        <f t="shared" si="14"/>
        <v/>
      </c>
      <c r="G122" s="72" t="str">
        <f t="shared" si="8"/>
        <v/>
      </c>
    </row>
    <row r="123" spans="1:7" x14ac:dyDescent="0.25">
      <c r="A123" s="107" t="str">
        <f t="shared" si="9"/>
        <v/>
      </c>
      <c r="B123" s="86" t="str">
        <f t="shared" si="10"/>
        <v/>
      </c>
      <c r="C123" s="72" t="str">
        <f t="shared" si="11"/>
        <v/>
      </c>
      <c r="D123" s="108" t="str">
        <f t="shared" si="12"/>
        <v/>
      </c>
      <c r="E123" s="108" t="str">
        <f t="shared" si="13"/>
        <v/>
      </c>
      <c r="F123" s="108" t="str">
        <f t="shared" si="14"/>
        <v/>
      </c>
      <c r="G123" s="72" t="str">
        <f t="shared" si="8"/>
        <v/>
      </c>
    </row>
    <row r="124" spans="1:7" x14ac:dyDescent="0.25">
      <c r="A124" s="107" t="str">
        <f t="shared" si="9"/>
        <v/>
      </c>
      <c r="B124" s="86" t="str">
        <f t="shared" si="10"/>
        <v/>
      </c>
      <c r="C124" s="72" t="str">
        <f t="shared" si="11"/>
        <v/>
      </c>
      <c r="D124" s="108" t="str">
        <f t="shared" si="12"/>
        <v/>
      </c>
      <c r="E124" s="108" t="str">
        <f t="shared" si="13"/>
        <v/>
      </c>
      <c r="F124" s="108" t="str">
        <f t="shared" si="14"/>
        <v/>
      </c>
      <c r="G124" s="72" t="str">
        <f t="shared" si="8"/>
        <v/>
      </c>
    </row>
    <row r="125" spans="1:7" x14ac:dyDescent="0.25">
      <c r="A125" s="107" t="str">
        <f t="shared" si="9"/>
        <v/>
      </c>
      <c r="B125" s="86" t="str">
        <f t="shared" si="10"/>
        <v/>
      </c>
      <c r="C125" s="72" t="str">
        <f t="shared" si="11"/>
        <v/>
      </c>
      <c r="D125" s="108" t="str">
        <f t="shared" si="12"/>
        <v/>
      </c>
      <c r="E125" s="108" t="str">
        <f t="shared" si="13"/>
        <v/>
      </c>
      <c r="F125" s="108" t="str">
        <f t="shared" si="14"/>
        <v/>
      </c>
      <c r="G125" s="72" t="str">
        <f t="shared" si="8"/>
        <v/>
      </c>
    </row>
    <row r="126" spans="1:7" x14ac:dyDescent="0.25">
      <c r="A126" s="107" t="str">
        <f t="shared" si="9"/>
        <v/>
      </c>
      <c r="B126" s="86" t="str">
        <f t="shared" si="10"/>
        <v/>
      </c>
      <c r="C126" s="72" t="str">
        <f t="shared" si="11"/>
        <v/>
      </c>
      <c r="D126" s="108" t="str">
        <f t="shared" si="12"/>
        <v/>
      </c>
      <c r="E126" s="108" t="str">
        <f t="shared" si="13"/>
        <v/>
      </c>
      <c r="F126" s="108" t="str">
        <f t="shared" si="14"/>
        <v/>
      </c>
      <c r="G126" s="72" t="str">
        <f t="shared" si="8"/>
        <v/>
      </c>
    </row>
    <row r="127" spans="1:7" x14ac:dyDescent="0.25">
      <c r="A127" s="107" t="str">
        <f t="shared" si="9"/>
        <v/>
      </c>
      <c r="B127" s="86" t="str">
        <f t="shared" si="10"/>
        <v/>
      </c>
      <c r="C127" s="72" t="str">
        <f t="shared" si="11"/>
        <v/>
      </c>
      <c r="D127" s="108" t="str">
        <f t="shared" si="12"/>
        <v/>
      </c>
      <c r="E127" s="108" t="str">
        <f t="shared" si="13"/>
        <v/>
      </c>
      <c r="F127" s="108" t="str">
        <f t="shared" si="14"/>
        <v/>
      </c>
      <c r="G127" s="72" t="str">
        <f t="shared" si="8"/>
        <v/>
      </c>
    </row>
    <row r="128" spans="1:7" x14ac:dyDescent="0.25">
      <c r="A128" s="107" t="str">
        <f t="shared" si="9"/>
        <v/>
      </c>
      <c r="B128" s="86" t="str">
        <f t="shared" si="10"/>
        <v/>
      </c>
      <c r="C128" s="72" t="str">
        <f t="shared" si="11"/>
        <v/>
      </c>
      <c r="D128" s="108" t="str">
        <f t="shared" si="12"/>
        <v/>
      </c>
      <c r="E128" s="108" t="str">
        <f t="shared" si="13"/>
        <v/>
      </c>
      <c r="F128" s="108" t="str">
        <f t="shared" si="14"/>
        <v/>
      </c>
      <c r="G128" s="72" t="str">
        <f t="shared" si="8"/>
        <v/>
      </c>
    </row>
    <row r="129" spans="1:7" x14ac:dyDescent="0.25">
      <c r="A129" s="107" t="str">
        <f t="shared" si="9"/>
        <v/>
      </c>
      <c r="B129" s="86" t="str">
        <f t="shared" si="10"/>
        <v/>
      </c>
      <c r="C129" s="72" t="str">
        <f t="shared" si="11"/>
        <v/>
      </c>
      <c r="D129" s="108" t="str">
        <f t="shared" si="12"/>
        <v/>
      </c>
      <c r="E129" s="108" t="str">
        <f t="shared" si="13"/>
        <v/>
      </c>
      <c r="F129" s="108" t="str">
        <f t="shared" si="14"/>
        <v/>
      </c>
      <c r="G129" s="72" t="str">
        <f t="shared" si="8"/>
        <v/>
      </c>
    </row>
    <row r="130" spans="1:7" x14ac:dyDescent="0.25">
      <c r="A130" s="107" t="str">
        <f t="shared" si="9"/>
        <v/>
      </c>
      <c r="B130" s="86" t="str">
        <f t="shared" si="10"/>
        <v/>
      </c>
      <c r="C130" s="72" t="str">
        <f t="shared" si="11"/>
        <v/>
      </c>
      <c r="D130" s="108" t="str">
        <f t="shared" si="12"/>
        <v/>
      </c>
      <c r="E130" s="108" t="str">
        <f t="shared" si="13"/>
        <v/>
      </c>
      <c r="F130" s="108" t="str">
        <f t="shared" si="14"/>
        <v/>
      </c>
      <c r="G130" s="72" t="str">
        <f t="shared" si="8"/>
        <v/>
      </c>
    </row>
    <row r="131" spans="1:7" x14ac:dyDescent="0.25">
      <c r="A131" s="107" t="str">
        <f t="shared" si="9"/>
        <v/>
      </c>
      <c r="B131" s="86" t="str">
        <f t="shared" si="10"/>
        <v/>
      </c>
      <c r="C131" s="72" t="str">
        <f t="shared" si="11"/>
        <v/>
      </c>
      <c r="D131" s="108" t="str">
        <f t="shared" si="12"/>
        <v/>
      </c>
      <c r="E131" s="108" t="str">
        <f t="shared" si="13"/>
        <v/>
      </c>
      <c r="F131" s="108" t="str">
        <f t="shared" si="14"/>
        <v/>
      </c>
      <c r="G131" s="72" t="str">
        <f t="shared" si="8"/>
        <v/>
      </c>
    </row>
    <row r="132" spans="1:7" x14ac:dyDescent="0.25">
      <c r="A132" s="107" t="str">
        <f t="shared" si="9"/>
        <v/>
      </c>
      <c r="B132" s="86" t="str">
        <f t="shared" si="10"/>
        <v/>
      </c>
      <c r="C132" s="72" t="str">
        <f t="shared" si="11"/>
        <v/>
      </c>
      <c r="D132" s="108" t="str">
        <f t="shared" si="12"/>
        <v/>
      </c>
      <c r="E132" s="108" t="str">
        <f t="shared" si="13"/>
        <v/>
      </c>
      <c r="F132" s="108" t="str">
        <f t="shared" si="14"/>
        <v/>
      </c>
      <c r="G132" s="72" t="str">
        <f t="shared" si="8"/>
        <v/>
      </c>
    </row>
    <row r="133" spans="1:7" x14ac:dyDescent="0.25">
      <c r="A133" s="107" t="str">
        <f t="shared" si="9"/>
        <v/>
      </c>
      <c r="B133" s="86" t="str">
        <f t="shared" si="10"/>
        <v/>
      </c>
      <c r="C133" s="72" t="str">
        <f t="shared" si="11"/>
        <v/>
      </c>
      <c r="D133" s="108" t="str">
        <f t="shared" si="12"/>
        <v/>
      </c>
      <c r="E133" s="108" t="str">
        <f t="shared" si="13"/>
        <v/>
      </c>
      <c r="F133" s="108" t="str">
        <f t="shared" si="14"/>
        <v/>
      </c>
      <c r="G133" s="72" t="str">
        <f t="shared" si="8"/>
        <v/>
      </c>
    </row>
    <row r="134" spans="1:7" x14ac:dyDescent="0.25">
      <c r="A134" s="107" t="str">
        <f t="shared" si="9"/>
        <v/>
      </c>
      <c r="B134" s="86" t="str">
        <f t="shared" si="10"/>
        <v/>
      </c>
      <c r="C134" s="72" t="str">
        <f t="shared" si="11"/>
        <v/>
      </c>
      <c r="D134" s="108" t="str">
        <f t="shared" si="12"/>
        <v/>
      </c>
      <c r="E134" s="108" t="str">
        <f t="shared" si="13"/>
        <v/>
      </c>
      <c r="F134" s="108" t="str">
        <f t="shared" si="14"/>
        <v/>
      </c>
      <c r="G134" s="72" t="str">
        <f t="shared" si="8"/>
        <v/>
      </c>
    </row>
    <row r="135" spans="1:7" x14ac:dyDescent="0.25">
      <c r="A135" s="107" t="str">
        <f t="shared" si="9"/>
        <v/>
      </c>
      <c r="B135" s="86" t="str">
        <f t="shared" si="10"/>
        <v/>
      </c>
      <c r="C135" s="72" t="str">
        <f t="shared" si="11"/>
        <v/>
      </c>
      <c r="D135" s="108" t="str">
        <f t="shared" si="12"/>
        <v/>
      </c>
      <c r="E135" s="108" t="str">
        <f t="shared" si="13"/>
        <v/>
      </c>
      <c r="F135" s="108" t="str">
        <f t="shared" si="14"/>
        <v/>
      </c>
      <c r="G135" s="72" t="str">
        <f t="shared" si="8"/>
        <v/>
      </c>
    </row>
    <row r="136" spans="1:7" x14ac:dyDescent="0.25">
      <c r="A136" s="107" t="str">
        <f t="shared" si="9"/>
        <v/>
      </c>
      <c r="B136" s="86" t="str">
        <f t="shared" si="10"/>
        <v/>
      </c>
      <c r="C136" s="72" t="str">
        <f t="shared" si="11"/>
        <v/>
      </c>
      <c r="D136" s="108" t="str">
        <f t="shared" si="12"/>
        <v/>
      </c>
      <c r="E136" s="108" t="str">
        <f t="shared" si="13"/>
        <v/>
      </c>
      <c r="F136" s="108" t="str">
        <f t="shared" si="14"/>
        <v/>
      </c>
      <c r="G136" s="72" t="str">
        <f t="shared" si="8"/>
        <v/>
      </c>
    </row>
    <row r="137" spans="1:7" x14ac:dyDescent="0.25">
      <c r="A137" s="107" t="str">
        <f t="shared" si="9"/>
        <v/>
      </c>
      <c r="B137" s="86" t="str">
        <f t="shared" si="10"/>
        <v/>
      </c>
      <c r="C137" s="72" t="str">
        <f t="shared" si="11"/>
        <v/>
      </c>
      <c r="D137" s="108" t="str">
        <f t="shared" si="12"/>
        <v/>
      </c>
      <c r="E137" s="108" t="str">
        <f t="shared" si="13"/>
        <v/>
      </c>
      <c r="F137" s="108" t="str">
        <f t="shared" si="14"/>
        <v/>
      </c>
      <c r="G137" s="72" t="str">
        <f t="shared" si="8"/>
        <v/>
      </c>
    </row>
    <row r="138" spans="1:7" x14ac:dyDescent="0.25">
      <c r="A138" s="107" t="str">
        <f t="shared" si="9"/>
        <v/>
      </c>
      <c r="B138" s="86" t="str">
        <f t="shared" si="10"/>
        <v/>
      </c>
      <c r="C138" s="72" t="str">
        <f t="shared" si="11"/>
        <v/>
      </c>
      <c r="D138" s="108" t="str">
        <f t="shared" si="12"/>
        <v/>
      </c>
      <c r="E138" s="108" t="str">
        <f t="shared" si="13"/>
        <v/>
      </c>
      <c r="F138" s="108" t="str">
        <f t="shared" si="14"/>
        <v/>
      </c>
      <c r="G138" s="72" t="str">
        <f t="shared" si="8"/>
        <v/>
      </c>
    </row>
    <row r="139" spans="1:7" x14ac:dyDescent="0.25">
      <c r="A139" s="107" t="str">
        <f t="shared" si="9"/>
        <v/>
      </c>
      <c r="B139" s="86" t="str">
        <f t="shared" si="10"/>
        <v/>
      </c>
      <c r="C139" s="72" t="str">
        <f t="shared" si="11"/>
        <v/>
      </c>
      <c r="D139" s="108" t="str">
        <f t="shared" si="12"/>
        <v/>
      </c>
      <c r="E139" s="108" t="str">
        <f t="shared" si="13"/>
        <v/>
      </c>
      <c r="F139" s="108" t="str">
        <f t="shared" si="14"/>
        <v/>
      </c>
      <c r="G139" s="72" t="str">
        <f t="shared" si="8"/>
        <v/>
      </c>
    </row>
    <row r="140" spans="1:7" x14ac:dyDescent="0.25">
      <c r="A140" s="107" t="str">
        <f t="shared" si="9"/>
        <v/>
      </c>
      <c r="B140" s="86" t="str">
        <f t="shared" si="10"/>
        <v/>
      </c>
      <c r="C140" s="72" t="str">
        <f t="shared" si="11"/>
        <v/>
      </c>
      <c r="D140" s="108" t="str">
        <f t="shared" si="12"/>
        <v/>
      </c>
      <c r="E140" s="108" t="str">
        <f t="shared" si="13"/>
        <v/>
      </c>
      <c r="F140" s="108" t="str">
        <f t="shared" si="14"/>
        <v/>
      </c>
      <c r="G140" s="72" t="str">
        <f t="shared" si="8"/>
        <v/>
      </c>
    </row>
    <row r="141" spans="1:7" x14ac:dyDescent="0.25">
      <c r="A141" s="107" t="str">
        <f t="shared" si="9"/>
        <v/>
      </c>
      <c r="B141" s="86" t="str">
        <f t="shared" si="10"/>
        <v/>
      </c>
      <c r="C141" s="72" t="str">
        <f t="shared" si="11"/>
        <v/>
      </c>
      <c r="D141" s="108" t="str">
        <f t="shared" si="12"/>
        <v/>
      </c>
      <c r="E141" s="108" t="str">
        <f t="shared" si="13"/>
        <v/>
      </c>
      <c r="F141" s="108" t="str">
        <f t="shared" si="14"/>
        <v/>
      </c>
      <c r="G141" s="72" t="str">
        <f t="shared" si="8"/>
        <v/>
      </c>
    </row>
    <row r="142" spans="1:7" x14ac:dyDescent="0.25">
      <c r="A142" s="107" t="str">
        <f t="shared" si="9"/>
        <v/>
      </c>
      <c r="B142" s="86" t="str">
        <f t="shared" si="10"/>
        <v/>
      </c>
      <c r="C142" s="72" t="str">
        <f t="shared" si="11"/>
        <v/>
      </c>
      <c r="D142" s="108" t="str">
        <f t="shared" si="12"/>
        <v/>
      </c>
      <c r="E142" s="108" t="str">
        <f t="shared" si="13"/>
        <v/>
      </c>
      <c r="F142" s="108" t="str">
        <f t="shared" si="14"/>
        <v/>
      </c>
      <c r="G142" s="72" t="str">
        <f t="shared" si="8"/>
        <v/>
      </c>
    </row>
    <row r="143" spans="1:7" x14ac:dyDescent="0.25">
      <c r="A143" s="107" t="str">
        <f t="shared" si="9"/>
        <v/>
      </c>
      <c r="B143" s="86" t="str">
        <f t="shared" si="10"/>
        <v/>
      </c>
      <c r="C143" s="72" t="str">
        <f t="shared" si="11"/>
        <v/>
      </c>
      <c r="D143" s="108" t="str">
        <f t="shared" si="12"/>
        <v/>
      </c>
      <c r="E143" s="108" t="str">
        <f t="shared" si="13"/>
        <v/>
      </c>
      <c r="F143" s="108" t="str">
        <f t="shared" si="14"/>
        <v/>
      </c>
      <c r="G143" s="72" t="str">
        <f t="shared" si="8"/>
        <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3819A-E8D7-4489-BEFF-6ED7D2F53509}">
  <dimension ref="A1:P143"/>
  <sheetViews>
    <sheetView workbookViewId="0">
      <selection activeCell="F15" sqref="F15:F26"/>
    </sheetView>
  </sheetViews>
  <sheetFormatPr defaultRowHeight="15" x14ac:dyDescent="0.25"/>
  <cols>
    <col min="1" max="1" width="9.140625" style="65"/>
    <col min="2" max="2" width="7.85546875" style="65" customWidth="1"/>
    <col min="3" max="3" width="14.7109375" style="65" customWidth="1"/>
    <col min="4" max="4" width="14.28515625" style="65" customWidth="1"/>
    <col min="5" max="6" width="14.7109375" style="65" customWidth="1"/>
    <col min="7" max="7" width="14.7109375" style="76" customWidth="1"/>
    <col min="8" max="257" width="9.140625" style="65"/>
    <col min="258" max="258" width="7.85546875" style="65" customWidth="1"/>
    <col min="259" max="259" width="14.7109375" style="65" customWidth="1"/>
    <col min="260" max="260" width="14.28515625" style="65" customWidth="1"/>
    <col min="261" max="263" width="14.7109375" style="65" customWidth="1"/>
    <col min="264" max="513" width="9.140625" style="65"/>
    <col min="514" max="514" width="7.85546875" style="65" customWidth="1"/>
    <col min="515" max="515" width="14.7109375" style="65" customWidth="1"/>
    <col min="516" max="516" width="14.28515625" style="65" customWidth="1"/>
    <col min="517" max="519" width="14.7109375" style="65" customWidth="1"/>
    <col min="520" max="769" width="9.140625" style="65"/>
    <col min="770" max="770" width="7.85546875" style="65" customWidth="1"/>
    <col min="771" max="771" width="14.7109375" style="65" customWidth="1"/>
    <col min="772" max="772" width="14.28515625" style="65" customWidth="1"/>
    <col min="773" max="775" width="14.7109375" style="65" customWidth="1"/>
    <col min="776" max="1025" width="9.140625" style="65"/>
    <col min="1026" max="1026" width="7.85546875" style="65" customWidth="1"/>
    <col min="1027" max="1027" width="14.7109375" style="65" customWidth="1"/>
    <col min="1028" max="1028" width="14.28515625" style="65" customWidth="1"/>
    <col min="1029" max="1031" width="14.7109375" style="65" customWidth="1"/>
    <col min="1032" max="1281" width="9.140625" style="65"/>
    <col min="1282" max="1282" width="7.85546875" style="65" customWidth="1"/>
    <col min="1283" max="1283" width="14.7109375" style="65" customWidth="1"/>
    <col min="1284" max="1284" width="14.28515625" style="65" customWidth="1"/>
    <col min="1285" max="1287" width="14.7109375" style="65" customWidth="1"/>
    <col min="1288" max="1537" width="9.140625" style="65"/>
    <col min="1538" max="1538" width="7.85546875" style="65" customWidth="1"/>
    <col min="1539" max="1539" width="14.7109375" style="65" customWidth="1"/>
    <col min="1540" max="1540" width="14.28515625" style="65" customWidth="1"/>
    <col min="1541" max="1543" width="14.7109375" style="65" customWidth="1"/>
    <col min="1544" max="1793" width="9.140625" style="65"/>
    <col min="1794" max="1794" width="7.85546875" style="65" customWidth="1"/>
    <col min="1795" max="1795" width="14.7109375" style="65" customWidth="1"/>
    <col min="1796" max="1796" width="14.28515625" style="65" customWidth="1"/>
    <col min="1797" max="1799" width="14.7109375" style="65" customWidth="1"/>
    <col min="1800" max="2049" width="9.140625" style="65"/>
    <col min="2050" max="2050" width="7.85546875" style="65" customWidth="1"/>
    <col min="2051" max="2051" width="14.7109375" style="65" customWidth="1"/>
    <col min="2052" max="2052" width="14.28515625" style="65" customWidth="1"/>
    <col min="2053" max="2055" width="14.7109375" style="65" customWidth="1"/>
    <col min="2056" max="2305" width="9.140625" style="65"/>
    <col min="2306" max="2306" width="7.85546875" style="65" customWidth="1"/>
    <col min="2307" max="2307" width="14.7109375" style="65" customWidth="1"/>
    <col min="2308" max="2308" width="14.28515625" style="65" customWidth="1"/>
    <col min="2309" max="2311" width="14.7109375" style="65" customWidth="1"/>
    <col min="2312" max="2561" width="9.140625" style="65"/>
    <col min="2562" max="2562" width="7.85546875" style="65" customWidth="1"/>
    <col min="2563" max="2563" width="14.7109375" style="65" customWidth="1"/>
    <col min="2564" max="2564" width="14.28515625" style="65" customWidth="1"/>
    <col min="2565" max="2567" width="14.7109375" style="65" customWidth="1"/>
    <col min="2568" max="2817" width="9.140625" style="65"/>
    <col min="2818" max="2818" width="7.85546875" style="65" customWidth="1"/>
    <col min="2819" max="2819" width="14.7109375" style="65" customWidth="1"/>
    <col min="2820" max="2820" width="14.28515625" style="65" customWidth="1"/>
    <col min="2821" max="2823" width="14.7109375" style="65" customWidth="1"/>
    <col min="2824" max="3073" width="9.140625" style="65"/>
    <col min="3074" max="3074" width="7.85546875" style="65" customWidth="1"/>
    <col min="3075" max="3075" width="14.7109375" style="65" customWidth="1"/>
    <col min="3076" max="3076" width="14.28515625" style="65" customWidth="1"/>
    <col min="3077" max="3079" width="14.7109375" style="65" customWidth="1"/>
    <col min="3080" max="3329" width="9.140625" style="65"/>
    <col min="3330" max="3330" width="7.85546875" style="65" customWidth="1"/>
    <col min="3331" max="3331" width="14.7109375" style="65" customWidth="1"/>
    <col min="3332" max="3332" width="14.28515625" style="65" customWidth="1"/>
    <col min="3333" max="3335" width="14.7109375" style="65" customWidth="1"/>
    <col min="3336" max="3585" width="9.140625" style="65"/>
    <col min="3586" max="3586" width="7.85546875" style="65" customWidth="1"/>
    <col min="3587" max="3587" width="14.7109375" style="65" customWidth="1"/>
    <col min="3588" max="3588" width="14.28515625" style="65" customWidth="1"/>
    <col min="3589" max="3591" width="14.7109375" style="65" customWidth="1"/>
    <col min="3592" max="3841" width="9.140625" style="65"/>
    <col min="3842" max="3842" width="7.85546875" style="65" customWidth="1"/>
    <col min="3843" max="3843" width="14.7109375" style="65" customWidth="1"/>
    <col min="3844" max="3844" width="14.28515625" style="65" customWidth="1"/>
    <col min="3845" max="3847" width="14.7109375" style="65" customWidth="1"/>
    <col min="3848" max="4097" width="9.140625" style="65"/>
    <col min="4098" max="4098" width="7.85546875" style="65" customWidth="1"/>
    <col min="4099" max="4099" width="14.7109375" style="65" customWidth="1"/>
    <col min="4100" max="4100" width="14.28515625" style="65" customWidth="1"/>
    <col min="4101" max="4103" width="14.7109375" style="65" customWidth="1"/>
    <col min="4104" max="4353" width="9.140625" style="65"/>
    <col min="4354" max="4354" width="7.85546875" style="65" customWidth="1"/>
    <col min="4355" max="4355" width="14.7109375" style="65" customWidth="1"/>
    <col min="4356" max="4356" width="14.28515625" style="65" customWidth="1"/>
    <col min="4357" max="4359" width="14.7109375" style="65" customWidth="1"/>
    <col min="4360" max="4609" width="9.140625" style="65"/>
    <col min="4610" max="4610" width="7.85546875" style="65" customWidth="1"/>
    <col min="4611" max="4611" width="14.7109375" style="65" customWidth="1"/>
    <col min="4612" max="4612" width="14.28515625" style="65" customWidth="1"/>
    <col min="4613" max="4615" width="14.7109375" style="65" customWidth="1"/>
    <col min="4616" max="4865" width="9.140625" style="65"/>
    <col min="4866" max="4866" width="7.85546875" style="65" customWidth="1"/>
    <col min="4867" max="4867" width="14.7109375" style="65" customWidth="1"/>
    <col min="4868" max="4868" width="14.28515625" style="65" customWidth="1"/>
    <col min="4869" max="4871" width="14.7109375" style="65" customWidth="1"/>
    <col min="4872" max="5121" width="9.140625" style="65"/>
    <col min="5122" max="5122" width="7.85546875" style="65" customWidth="1"/>
    <col min="5123" max="5123" width="14.7109375" style="65" customWidth="1"/>
    <col min="5124" max="5124" width="14.28515625" style="65" customWidth="1"/>
    <col min="5125" max="5127" width="14.7109375" style="65" customWidth="1"/>
    <col min="5128" max="5377" width="9.140625" style="65"/>
    <col min="5378" max="5378" width="7.85546875" style="65" customWidth="1"/>
    <col min="5379" max="5379" width="14.7109375" style="65" customWidth="1"/>
    <col min="5380" max="5380" width="14.28515625" style="65" customWidth="1"/>
    <col min="5381" max="5383" width="14.7109375" style="65" customWidth="1"/>
    <col min="5384" max="5633" width="9.140625" style="65"/>
    <col min="5634" max="5634" width="7.85546875" style="65" customWidth="1"/>
    <col min="5635" max="5635" width="14.7109375" style="65" customWidth="1"/>
    <col min="5636" max="5636" width="14.28515625" style="65" customWidth="1"/>
    <col min="5637" max="5639" width="14.7109375" style="65" customWidth="1"/>
    <col min="5640" max="5889" width="9.140625" style="65"/>
    <col min="5890" max="5890" width="7.85546875" style="65" customWidth="1"/>
    <col min="5891" max="5891" width="14.7109375" style="65" customWidth="1"/>
    <col min="5892" max="5892" width="14.28515625" style="65" customWidth="1"/>
    <col min="5893" max="5895" width="14.7109375" style="65" customWidth="1"/>
    <col min="5896" max="6145" width="9.140625" style="65"/>
    <col min="6146" max="6146" width="7.85546875" style="65" customWidth="1"/>
    <col min="6147" max="6147" width="14.7109375" style="65" customWidth="1"/>
    <col min="6148" max="6148" width="14.28515625" style="65" customWidth="1"/>
    <col min="6149" max="6151" width="14.7109375" style="65" customWidth="1"/>
    <col min="6152" max="6401" width="9.140625" style="65"/>
    <col min="6402" max="6402" width="7.85546875" style="65" customWidth="1"/>
    <col min="6403" max="6403" width="14.7109375" style="65" customWidth="1"/>
    <col min="6404" max="6404" width="14.28515625" style="65" customWidth="1"/>
    <col min="6405" max="6407" width="14.7109375" style="65" customWidth="1"/>
    <col min="6408" max="6657" width="9.140625" style="65"/>
    <col min="6658" max="6658" width="7.85546875" style="65" customWidth="1"/>
    <col min="6659" max="6659" width="14.7109375" style="65" customWidth="1"/>
    <col min="6660" max="6660" width="14.28515625" style="65" customWidth="1"/>
    <col min="6661" max="6663" width="14.7109375" style="65" customWidth="1"/>
    <col min="6664" max="6913" width="9.140625" style="65"/>
    <col min="6914" max="6914" width="7.85546875" style="65" customWidth="1"/>
    <col min="6915" max="6915" width="14.7109375" style="65" customWidth="1"/>
    <col min="6916" max="6916" width="14.28515625" style="65" customWidth="1"/>
    <col min="6917" max="6919" width="14.7109375" style="65" customWidth="1"/>
    <col min="6920" max="7169" width="9.140625" style="65"/>
    <col min="7170" max="7170" width="7.85546875" style="65" customWidth="1"/>
    <col min="7171" max="7171" width="14.7109375" style="65" customWidth="1"/>
    <col min="7172" max="7172" width="14.28515625" style="65" customWidth="1"/>
    <col min="7173" max="7175" width="14.7109375" style="65" customWidth="1"/>
    <col min="7176" max="7425" width="9.140625" style="65"/>
    <col min="7426" max="7426" width="7.85546875" style="65" customWidth="1"/>
    <col min="7427" max="7427" width="14.7109375" style="65" customWidth="1"/>
    <col min="7428" max="7428" width="14.28515625" style="65" customWidth="1"/>
    <col min="7429" max="7431" width="14.7109375" style="65" customWidth="1"/>
    <col min="7432" max="7681" width="9.140625" style="65"/>
    <col min="7682" max="7682" width="7.85546875" style="65" customWidth="1"/>
    <col min="7683" max="7683" width="14.7109375" style="65" customWidth="1"/>
    <col min="7684" max="7684" width="14.28515625" style="65" customWidth="1"/>
    <col min="7685" max="7687" width="14.7109375" style="65" customWidth="1"/>
    <col min="7688" max="7937" width="9.140625" style="65"/>
    <col min="7938" max="7938" width="7.85546875" style="65" customWidth="1"/>
    <col min="7939" max="7939" width="14.7109375" style="65" customWidth="1"/>
    <col min="7940" max="7940" width="14.28515625" style="65" customWidth="1"/>
    <col min="7941" max="7943" width="14.7109375" style="65" customWidth="1"/>
    <col min="7944" max="8193" width="9.140625" style="65"/>
    <col min="8194" max="8194" width="7.85546875" style="65" customWidth="1"/>
    <col min="8195" max="8195" width="14.7109375" style="65" customWidth="1"/>
    <col min="8196" max="8196" width="14.28515625" style="65" customWidth="1"/>
    <col min="8197" max="8199" width="14.7109375" style="65" customWidth="1"/>
    <col min="8200" max="8449" width="9.140625" style="65"/>
    <col min="8450" max="8450" width="7.85546875" style="65" customWidth="1"/>
    <col min="8451" max="8451" width="14.7109375" style="65" customWidth="1"/>
    <col min="8452" max="8452" width="14.28515625" style="65" customWidth="1"/>
    <col min="8453" max="8455" width="14.7109375" style="65" customWidth="1"/>
    <col min="8456" max="8705" width="9.140625" style="65"/>
    <col min="8706" max="8706" width="7.85546875" style="65" customWidth="1"/>
    <col min="8707" max="8707" width="14.7109375" style="65" customWidth="1"/>
    <col min="8708" max="8708" width="14.28515625" style="65" customWidth="1"/>
    <col min="8709" max="8711" width="14.7109375" style="65" customWidth="1"/>
    <col min="8712" max="8961" width="9.140625" style="65"/>
    <col min="8962" max="8962" width="7.85546875" style="65" customWidth="1"/>
    <col min="8963" max="8963" width="14.7109375" style="65" customWidth="1"/>
    <col min="8964" max="8964" width="14.28515625" style="65" customWidth="1"/>
    <col min="8965" max="8967" width="14.7109375" style="65" customWidth="1"/>
    <col min="8968" max="9217" width="9.140625" style="65"/>
    <col min="9218" max="9218" width="7.85546875" style="65" customWidth="1"/>
    <col min="9219" max="9219" width="14.7109375" style="65" customWidth="1"/>
    <col min="9220" max="9220" width="14.28515625" style="65" customWidth="1"/>
    <col min="9221" max="9223" width="14.7109375" style="65" customWidth="1"/>
    <col min="9224" max="9473" width="9.140625" style="65"/>
    <col min="9474" max="9474" width="7.85546875" style="65" customWidth="1"/>
    <col min="9475" max="9475" width="14.7109375" style="65" customWidth="1"/>
    <col min="9476" max="9476" width="14.28515625" style="65" customWidth="1"/>
    <col min="9477" max="9479" width="14.7109375" style="65" customWidth="1"/>
    <col min="9480" max="9729" width="9.140625" style="65"/>
    <col min="9730" max="9730" width="7.85546875" style="65" customWidth="1"/>
    <col min="9731" max="9731" width="14.7109375" style="65" customWidth="1"/>
    <col min="9732" max="9732" width="14.28515625" style="65" customWidth="1"/>
    <col min="9733" max="9735" width="14.7109375" style="65" customWidth="1"/>
    <col min="9736" max="9985" width="9.140625" style="65"/>
    <col min="9986" max="9986" width="7.85546875" style="65" customWidth="1"/>
    <col min="9987" max="9987" width="14.7109375" style="65" customWidth="1"/>
    <col min="9988" max="9988" width="14.28515625" style="65" customWidth="1"/>
    <col min="9989" max="9991" width="14.7109375" style="65" customWidth="1"/>
    <col min="9992" max="10241" width="9.140625" style="65"/>
    <col min="10242" max="10242" width="7.85546875" style="65" customWidth="1"/>
    <col min="10243" max="10243" width="14.7109375" style="65" customWidth="1"/>
    <col min="10244" max="10244" width="14.28515625" style="65" customWidth="1"/>
    <col min="10245" max="10247" width="14.7109375" style="65" customWidth="1"/>
    <col min="10248" max="10497" width="9.140625" style="65"/>
    <col min="10498" max="10498" width="7.85546875" style="65" customWidth="1"/>
    <col min="10499" max="10499" width="14.7109375" style="65" customWidth="1"/>
    <col min="10500" max="10500" width="14.28515625" style="65" customWidth="1"/>
    <col min="10501" max="10503" width="14.7109375" style="65" customWidth="1"/>
    <col min="10504" max="10753" width="9.140625" style="65"/>
    <col min="10754" max="10754" width="7.85546875" style="65" customWidth="1"/>
    <col min="10755" max="10755" width="14.7109375" style="65" customWidth="1"/>
    <col min="10756" max="10756" width="14.28515625" style="65" customWidth="1"/>
    <col min="10757" max="10759" width="14.7109375" style="65" customWidth="1"/>
    <col min="10760" max="11009" width="9.140625" style="65"/>
    <col min="11010" max="11010" width="7.85546875" style="65" customWidth="1"/>
    <col min="11011" max="11011" width="14.7109375" style="65" customWidth="1"/>
    <col min="11012" max="11012" width="14.28515625" style="65" customWidth="1"/>
    <col min="11013" max="11015" width="14.7109375" style="65" customWidth="1"/>
    <col min="11016" max="11265" width="9.140625" style="65"/>
    <col min="11266" max="11266" width="7.85546875" style="65" customWidth="1"/>
    <col min="11267" max="11267" width="14.7109375" style="65" customWidth="1"/>
    <col min="11268" max="11268" width="14.28515625" style="65" customWidth="1"/>
    <col min="11269" max="11271" width="14.7109375" style="65" customWidth="1"/>
    <col min="11272" max="11521" width="9.140625" style="65"/>
    <col min="11522" max="11522" width="7.85546875" style="65" customWidth="1"/>
    <col min="11523" max="11523" width="14.7109375" style="65" customWidth="1"/>
    <col min="11524" max="11524" width="14.28515625" style="65" customWidth="1"/>
    <col min="11525" max="11527" width="14.7109375" style="65" customWidth="1"/>
    <col min="11528" max="11777" width="9.140625" style="65"/>
    <col min="11778" max="11778" width="7.85546875" style="65" customWidth="1"/>
    <col min="11779" max="11779" width="14.7109375" style="65" customWidth="1"/>
    <col min="11780" max="11780" width="14.28515625" style="65" customWidth="1"/>
    <col min="11781" max="11783" width="14.7109375" style="65" customWidth="1"/>
    <col min="11784" max="12033" width="9.140625" style="65"/>
    <col min="12034" max="12034" width="7.85546875" style="65" customWidth="1"/>
    <col min="12035" max="12035" width="14.7109375" style="65" customWidth="1"/>
    <col min="12036" max="12036" width="14.28515625" style="65" customWidth="1"/>
    <col min="12037" max="12039" width="14.7109375" style="65" customWidth="1"/>
    <col min="12040" max="12289" width="9.140625" style="65"/>
    <col min="12290" max="12290" width="7.85546875" style="65" customWidth="1"/>
    <col min="12291" max="12291" width="14.7109375" style="65" customWidth="1"/>
    <col min="12292" max="12292" width="14.28515625" style="65" customWidth="1"/>
    <col min="12293" max="12295" width="14.7109375" style="65" customWidth="1"/>
    <col min="12296" max="12545" width="9.140625" style="65"/>
    <col min="12546" max="12546" width="7.85546875" style="65" customWidth="1"/>
    <col min="12547" max="12547" width="14.7109375" style="65" customWidth="1"/>
    <col min="12548" max="12548" width="14.28515625" style="65" customWidth="1"/>
    <col min="12549" max="12551" width="14.7109375" style="65" customWidth="1"/>
    <col min="12552" max="12801" width="9.140625" style="65"/>
    <col min="12802" max="12802" width="7.85546875" style="65" customWidth="1"/>
    <col min="12803" max="12803" width="14.7109375" style="65" customWidth="1"/>
    <col min="12804" max="12804" width="14.28515625" style="65" customWidth="1"/>
    <col min="12805" max="12807" width="14.7109375" style="65" customWidth="1"/>
    <col min="12808" max="13057" width="9.140625" style="65"/>
    <col min="13058" max="13058" width="7.85546875" style="65" customWidth="1"/>
    <col min="13059" max="13059" width="14.7109375" style="65" customWidth="1"/>
    <col min="13060" max="13060" width="14.28515625" style="65" customWidth="1"/>
    <col min="13061" max="13063" width="14.7109375" style="65" customWidth="1"/>
    <col min="13064" max="13313" width="9.140625" style="65"/>
    <col min="13314" max="13314" width="7.85546875" style="65" customWidth="1"/>
    <col min="13315" max="13315" width="14.7109375" style="65" customWidth="1"/>
    <col min="13316" max="13316" width="14.28515625" style="65" customWidth="1"/>
    <col min="13317" max="13319" width="14.7109375" style="65" customWidth="1"/>
    <col min="13320" max="13569" width="9.140625" style="65"/>
    <col min="13570" max="13570" width="7.85546875" style="65" customWidth="1"/>
    <col min="13571" max="13571" width="14.7109375" style="65" customWidth="1"/>
    <col min="13572" max="13572" width="14.28515625" style="65" customWidth="1"/>
    <col min="13573" max="13575" width="14.7109375" style="65" customWidth="1"/>
    <col min="13576" max="13825" width="9.140625" style="65"/>
    <col min="13826" max="13826" width="7.85546875" style="65" customWidth="1"/>
    <col min="13827" max="13827" width="14.7109375" style="65" customWidth="1"/>
    <col min="13828" max="13828" width="14.28515625" style="65" customWidth="1"/>
    <col min="13829" max="13831" width="14.7109375" style="65" customWidth="1"/>
    <col min="13832" max="14081" width="9.140625" style="65"/>
    <col min="14082" max="14082" width="7.85546875" style="65" customWidth="1"/>
    <col min="14083" max="14083" width="14.7109375" style="65" customWidth="1"/>
    <col min="14084" max="14084" width="14.28515625" style="65" customWidth="1"/>
    <col min="14085" max="14087" width="14.7109375" style="65" customWidth="1"/>
    <col min="14088" max="14337" width="9.140625" style="65"/>
    <col min="14338" max="14338" width="7.85546875" style="65" customWidth="1"/>
    <col min="14339" max="14339" width="14.7109375" style="65" customWidth="1"/>
    <col min="14340" max="14340" width="14.28515625" style="65" customWidth="1"/>
    <col min="14341" max="14343" width="14.7109375" style="65" customWidth="1"/>
    <col min="14344" max="14593" width="9.140625" style="65"/>
    <col min="14594" max="14594" width="7.85546875" style="65" customWidth="1"/>
    <col min="14595" max="14595" width="14.7109375" style="65" customWidth="1"/>
    <col min="14596" max="14596" width="14.28515625" style="65" customWidth="1"/>
    <col min="14597" max="14599" width="14.7109375" style="65" customWidth="1"/>
    <col min="14600" max="14849" width="9.140625" style="65"/>
    <col min="14850" max="14850" width="7.85546875" style="65" customWidth="1"/>
    <col min="14851" max="14851" width="14.7109375" style="65" customWidth="1"/>
    <col min="14852" max="14852" width="14.28515625" style="65" customWidth="1"/>
    <col min="14853" max="14855" width="14.7109375" style="65" customWidth="1"/>
    <col min="14856" max="15105" width="9.140625" style="65"/>
    <col min="15106" max="15106" width="7.85546875" style="65" customWidth="1"/>
    <col min="15107" max="15107" width="14.7109375" style="65" customWidth="1"/>
    <col min="15108" max="15108" width="14.28515625" style="65" customWidth="1"/>
    <col min="15109" max="15111" width="14.7109375" style="65" customWidth="1"/>
    <col min="15112" max="15361" width="9.140625" style="65"/>
    <col min="15362" max="15362" width="7.85546875" style="65" customWidth="1"/>
    <col min="15363" max="15363" width="14.7109375" style="65" customWidth="1"/>
    <col min="15364" max="15364" width="14.28515625" style="65" customWidth="1"/>
    <col min="15365" max="15367" width="14.7109375" style="65" customWidth="1"/>
    <col min="15368" max="15617" width="9.140625" style="65"/>
    <col min="15618" max="15618" width="7.85546875" style="65" customWidth="1"/>
    <col min="15619" max="15619" width="14.7109375" style="65" customWidth="1"/>
    <col min="15620" max="15620" width="14.28515625" style="65" customWidth="1"/>
    <col min="15621" max="15623" width="14.7109375" style="65" customWidth="1"/>
    <col min="15624" max="15873" width="9.140625" style="65"/>
    <col min="15874" max="15874" width="7.85546875" style="65" customWidth="1"/>
    <col min="15875" max="15875" width="14.7109375" style="65" customWidth="1"/>
    <col min="15876" max="15876" width="14.28515625" style="65" customWidth="1"/>
    <col min="15877" max="15879" width="14.7109375" style="65" customWidth="1"/>
    <col min="15880" max="16129" width="9.140625" style="65"/>
    <col min="16130" max="16130" width="7.85546875" style="65" customWidth="1"/>
    <col min="16131" max="16131" width="14.7109375" style="65" customWidth="1"/>
    <col min="16132" max="16132" width="14.28515625" style="65" customWidth="1"/>
    <col min="16133" max="16135" width="14.7109375" style="65" customWidth="1"/>
    <col min="16136" max="16384" width="9.140625" style="65"/>
  </cols>
  <sheetData>
    <row r="1" spans="1:16" x14ac:dyDescent="0.25">
      <c r="A1" s="63"/>
      <c r="B1" s="63"/>
      <c r="C1" s="63"/>
      <c r="D1" s="63"/>
      <c r="E1" s="63"/>
      <c r="F1" s="63"/>
      <c r="G1" s="132"/>
    </row>
    <row r="2" spans="1:16" x14ac:dyDescent="0.25">
      <c r="A2" s="63"/>
      <c r="B2" s="63"/>
      <c r="C2" s="63"/>
      <c r="D2" s="63"/>
      <c r="E2" s="63"/>
      <c r="F2" s="66"/>
      <c r="G2" s="133"/>
    </row>
    <row r="3" spans="1:16" x14ac:dyDescent="0.25">
      <c r="A3" s="63"/>
      <c r="B3" s="63"/>
      <c r="C3" s="63"/>
      <c r="D3" s="63"/>
      <c r="E3" s="63"/>
      <c r="F3" s="66"/>
      <c r="G3" s="133"/>
    </row>
    <row r="4" spans="1:16" ht="21" x14ac:dyDescent="0.35">
      <c r="A4" s="63"/>
      <c r="B4" s="70" t="s">
        <v>34</v>
      </c>
      <c r="C4" s="63"/>
      <c r="D4" s="63"/>
      <c r="E4" s="71"/>
      <c r="F4" s="72"/>
      <c r="G4" s="134"/>
      <c r="K4" s="76"/>
      <c r="L4" s="77"/>
    </row>
    <row r="5" spans="1:16" x14ac:dyDescent="0.25">
      <c r="A5" s="63"/>
      <c r="B5" s="63"/>
      <c r="C5" s="63"/>
      <c r="D5" s="63"/>
      <c r="E5" s="63"/>
      <c r="F5" s="72"/>
      <c r="G5" s="135"/>
      <c r="K5" s="78"/>
      <c r="L5" s="77"/>
    </row>
    <row r="6" spans="1:16" x14ac:dyDescent="0.25">
      <c r="A6" s="63"/>
      <c r="B6" s="79" t="s">
        <v>36</v>
      </c>
      <c r="C6" s="80"/>
      <c r="D6" s="81"/>
      <c r="E6" s="126">
        <v>45658</v>
      </c>
      <c r="F6" s="83"/>
      <c r="G6" s="135"/>
      <c r="K6" s="84"/>
      <c r="L6" s="84"/>
    </row>
    <row r="7" spans="1:16" x14ac:dyDescent="0.25">
      <c r="A7" s="63"/>
      <c r="B7" s="85" t="s">
        <v>38</v>
      </c>
      <c r="C7" s="86"/>
      <c r="E7" s="104">
        <v>60</v>
      </c>
      <c r="F7" s="88" t="s">
        <v>28</v>
      </c>
      <c r="G7" s="135"/>
      <c r="J7" s="136"/>
      <c r="K7" s="89"/>
      <c r="L7" s="89"/>
    </row>
    <row r="8" spans="1:16" x14ac:dyDescent="0.25">
      <c r="A8" s="63"/>
      <c r="B8" s="85" t="s">
        <v>44</v>
      </c>
      <c r="C8" s="86"/>
      <c r="D8" s="90">
        <f>E6-1</f>
        <v>45657</v>
      </c>
      <c r="E8" s="91">
        <v>1610.885</v>
      </c>
      <c r="F8" s="88" t="s">
        <v>41</v>
      </c>
      <c r="G8" s="135"/>
      <c r="J8" s="136"/>
      <c r="K8" s="89"/>
      <c r="L8" s="89"/>
    </row>
    <row r="9" spans="1:16" x14ac:dyDescent="0.25">
      <c r="A9" s="63"/>
      <c r="B9" s="85" t="s">
        <v>45</v>
      </c>
      <c r="C9" s="86"/>
      <c r="D9" s="90">
        <f>EOMONTH(D8,E7)</f>
        <v>47483</v>
      </c>
      <c r="E9" s="137">
        <v>0</v>
      </c>
      <c r="F9" s="88" t="s">
        <v>41</v>
      </c>
      <c r="G9" s="135"/>
      <c r="J9" s="136"/>
      <c r="K9" s="89"/>
      <c r="L9" s="89"/>
    </row>
    <row r="10" spans="1:16" x14ac:dyDescent="0.25">
      <c r="A10" s="63"/>
      <c r="B10" s="85" t="s">
        <v>43</v>
      </c>
      <c r="C10" s="86"/>
      <c r="E10" s="95">
        <v>1</v>
      </c>
      <c r="F10" s="88"/>
      <c r="G10" s="135"/>
      <c r="J10" s="136"/>
      <c r="K10" s="94"/>
      <c r="L10" s="94"/>
    </row>
    <row r="11" spans="1:16" x14ac:dyDescent="0.25">
      <c r="A11" s="63"/>
      <c r="B11" s="99" t="s">
        <v>84</v>
      </c>
      <c r="C11" s="100"/>
      <c r="D11" s="101"/>
      <c r="E11" s="138">
        <v>5.8000000000000003E-2</v>
      </c>
      <c r="F11" s="102"/>
      <c r="G11" s="139"/>
      <c r="K11" s="89"/>
      <c r="L11" s="89"/>
      <c r="M11" s="94"/>
      <c r="P11" s="140"/>
    </row>
    <row r="12" spans="1:16" x14ac:dyDescent="0.25">
      <c r="A12" s="63"/>
      <c r="B12" s="104"/>
      <c r="C12" s="86"/>
      <c r="E12" s="105"/>
      <c r="F12" s="104"/>
      <c r="G12" s="139"/>
      <c r="K12" s="89"/>
      <c r="L12" s="89"/>
      <c r="M12" s="94"/>
    </row>
    <row r="13" spans="1:16" x14ac:dyDescent="0.25">
      <c r="G13" s="77"/>
      <c r="L13" s="89"/>
      <c r="M13" s="94"/>
    </row>
    <row r="14" spans="1:16" ht="15.75" thickBot="1" x14ac:dyDescent="0.3">
      <c r="A14" s="106" t="s">
        <v>46</v>
      </c>
      <c r="B14" s="106" t="s">
        <v>47</v>
      </c>
      <c r="C14" s="106" t="s">
        <v>48</v>
      </c>
      <c r="D14" s="106" t="s">
        <v>49</v>
      </c>
      <c r="E14" s="106" t="s">
        <v>50</v>
      </c>
      <c r="F14" s="106" t="s">
        <v>51</v>
      </c>
      <c r="G14" s="141" t="s">
        <v>52</v>
      </c>
      <c r="K14" s="89"/>
      <c r="L14" s="89"/>
      <c r="M14" s="94"/>
    </row>
    <row r="15" spans="1:16" x14ac:dyDescent="0.25">
      <c r="A15" s="107">
        <f>IF(B15="","",E6)</f>
        <v>45658</v>
      </c>
      <c r="B15" s="86">
        <f>IF(E7&gt;0,1,"")</f>
        <v>1</v>
      </c>
      <c r="C15" s="72">
        <f>IF(B15="","",E8)</f>
        <v>1610.885</v>
      </c>
      <c r="D15" s="108">
        <f>IF(B15="","",IPMT($E$11/12,B15,$E$7,-$E$8,$E$9,0))</f>
        <v>7.7859441666666669</v>
      </c>
      <c r="E15" s="108">
        <f>IF(B15="","",PPMT($E$11/12,B15,$E$7,-$E$8,$E$9,0))</f>
        <v>23.207387717755125</v>
      </c>
      <c r="F15" s="108">
        <f>IF(B15="","",SUM(D15:E15))</f>
        <v>30.993331884421792</v>
      </c>
      <c r="G15" s="72">
        <f>IF(B15="","",SUM(C15)-SUM(E15))</f>
        <v>1587.6776122822448</v>
      </c>
      <c r="K15" s="89"/>
      <c r="L15" s="89"/>
      <c r="M15" s="94"/>
    </row>
    <row r="16" spans="1:16" x14ac:dyDescent="0.25">
      <c r="A16" s="107">
        <f>IF(B16="","",EDATE(A15,1))</f>
        <v>45689</v>
      </c>
      <c r="B16" s="86">
        <f>IF(B15="","",IF(SUM(B15)+1&lt;=$E$7,SUM(B15)+1,""))</f>
        <v>2</v>
      </c>
      <c r="C16" s="72">
        <f>IF(B16="","",G15)</f>
        <v>1587.6776122822448</v>
      </c>
      <c r="D16" s="108">
        <f>IF(B16="","",IPMT($E$11/12,B16,$E$7,-$E$8,$E$9,0))</f>
        <v>7.6737751260308524</v>
      </c>
      <c r="E16" s="108">
        <f>IF(B16="","",PPMT($E$11/12,B16,$E$7,-$E$8,$E$9,0))</f>
        <v>23.319556758390945</v>
      </c>
      <c r="F16" s="108">
        <f t="shared" ref="F16" si="0">IF(B16="","",SUM(D16:E16))</f>
        <v>30.993331884421799</v>
      </c>
      <c r="G16" s="72">
        <f t="shared" ref="G16:G79" si="1">IF(B16="","",SUM(C16)-SUM(E16))</f>
        <v>1564.3580555238539</v>
      </c>
      <c r="K16" s="89"/>
      <c r="L16" s="89"/>
      <c r="M16" s="94"/>
    </row>
    <row r="17" spans="1:13" x14ac:dyDescent="0.25">
      <c r="A17" s="107">
        <f t="shared" ref="A17:A80" si="2">IF(B17="","",EDATE(A16,1))</f>
        <v>45717</v>
      </c>
      <c r="B17" s="86">
        <f t="shared" ref="B17:B80" si="3">IF(B16="","",IF(SUM(B16)+1&lt;=$E$7,SUM(B16)+1,""))</f>
        <v>3</v>
      </c>
      <c r="C17" s="72">
        <f t="shared" ref="C17:C80" si="4">IF(B17="","",G16)</f>
        <v>1564.3580555238539</v>
      </c>
      <c r="D17" s="108">
        <f t="shared" ref="D17:D80" si="5">IF(B17="","",IPMT($E$11/12,B17,$E$7,-$E$8,$E$9,0))</f>
        <v>7.5610639350319628</v>
      </c>
      <c r="E17" s="108">
        <f t="shared" ref="E17:E80" si="6">IF(B17="","",PPMT($E$11/12,B17,$E$7,-$E$8,$E$9,0))</f>
        <v>23.432267949389832</v>
      </c>
      <c r="F17" s="108">
        <f t="shared" ref="F17:F80" si="7">IF(B17="","",SUM(D17:E17))</f>
        <v>30.993331884421796</v>
      </c>
      <c r="G17" s="72">
        <f t="shared" si="1"/>
        <v>1540.925787574464</v>
      </c>
      <c r="K17" s="89"/>
      <c r="L17" s="89"/>
      <c r="M17" s="94"/>
    </row>
    <row r="18" spans="1:13" x14ac:dyDescent="0.25">
      <c r="A18" s="107">
        <f t="shared" si="2"/>
        <v>45748</v>
      </c>
      <c r="B18" s="86">
        <f t="shared" si="3"/>
        <v>4</v>
      </c>
      <c r="C18" s="72">
        <f t="shared" si="4"/>
        <v>1540.925787574464</v>
      </c>
      <c r="D18" s="108">
        <f t="shared" si="5"/>
        <v>7.4478079732765776</v>
      </c>
      <c r="E18" s="108">
        <f t="shared" si="6"/>
        <v>23.545523911145217</v>
      </c>
      <c r="F18" s="108">
        <f t="shared" si="7"/>
        <v>30.993331884421796</v>
      </c>
      <c r="G18" s="72">
        <f t="shared" si="1"/>
        <v>1517.3802636633188</v>
      </c>
      <c r="K18" s="89"/>
      <c r="L18" s="89"/>
      <c r="M18" s="94"/>
    </row>
    <row r="19" spans="1:13" x14ac:dyDescent="0.25">
      <c r="A19" s="107">
        <f t="shared" si="2"/>
        <v>45778</v>
      </c>
      <c r="B19" s="86">
        <f t="shared" si="3"/>
        <v>5</v>
      </c>
      <c r="C19" s="72">
        <f t="shared" si="4"/>
        <v>1517.3802636633188</v>
      </c>
      <c r="D19" s="108">
        <f t="shared" si="5"/>
        <v>7.3340046077060439</v>
      </c>
      <c r="E19" s="108">
        <f t="shared" si="6"/>
        <v>23.659327276715754</v>
      </c>
      <c r="F19" s="108">
        <f t="shared" si="7"/>
        <v>30.993331884421799</v>
      </c>
      <c r="G19" s="72">
        <f t="shared" si="1"/>
        <v>1493.7209363866032</v>
      </c>
      <c r="K19" s="89"/>
      <c r="L19" s="89"/>
      <c r="M19" s="94"/>
    </row>
    <row r="20" spans="1:13" x14ac:dyDescent="0.25">
      <c r="A20" s="107">
        <f t="shared" si="2"/>
        <v>45809</v>
      </c>
      <c r="B20" s="86">
        <f t="shared" si="3"/>
        <v>6</v>
      </c>
      <c r="C20" s="72">
        <f t="shared" si="4"/>
        <v>1493.7209363866032</v>
      </c>
      <c r="D20" s="108">
        <f t="shared" si="5"/>
        <v>7.2196511925352498</v>
      </c>
      <c r="E20" s="108">
        <f t="shared" si="6"/>
        <v>23.773680691886547</v>
      </c>
      <c r="F20" s="108">
        <f t="shared" si="7"/>
        <v>30.993331884421796</v>
      </c>
      <c r="G20" s="72">
        <f t="shared" si="1"/>
        <v>1469.9472556947167</v>
      </c>
      <c r="K20" s="89"/>
      <c r="L20" s="89"/>
      <c r="M20" s="94"/>
    </row>
    <row r="21" spans="1:13" x14ac:dyDescent="0.25">
      <c r="A21" s="107">
        <f t="shared" si="2"/>
        <v>45839</v>
      </c>
      <c r="B21" s="86">
        <f t="shared" si="3"/>
        <v>7</v>
      </c>
      <c r="C21" s="72">
        <f t="shared" si="4"/>
        <v>1469.9472556947167</v>
      </c>
      <c r="D21" s="108">
        <f t="shared" si="5"/>
        <v>7.1047450691911322</v>
      </c>
      <c r="E21" s="108">
        <f t="shared" si="6"/>
        <v>23.888586815230664</v>
      </c>
      <c r="F21" s="108">
        <f t="shared" si="7"/>
        <v>30.993331884421796</v>
      </c>
      <c r="G21" s="72">
        <f t="shared" si="1"/>
        <v>1446.058668879486</v>
      </c>
      <c r="K21" s="89"/>
      <c r="L21" s="89"/>
      <c r="M21" s="94"/>
    </row>
    <row r="22" spans="1:13" x14ac:dyDescent="0.25">
      <c r="A22" s="107">
        <f t="shared" si="2"/>
        <v>45870</v>
      </c>
      <c r="B22" s="86">
        <f t="shared" si="3"/>
        <v>8</v>
      </c>
      <c r="C22" s="72">
        <f t="shared" si="4"/>
        <v>1446.058668879486</v>
      </c>
      <c r="D22" s="108">
        <f t="shared" si="5"/>
        <v>6.989283566250851</v>
      </c>
      <c r="E22" s="108">
        <f t="shared" si="6"/>
        <v>24.004048318170948</v>
      </c>
      <c r="F22" s="108">
        <f t="shared" si="7"/>
        <v>30.993331884421799</v>
      </c>
      <c r="G22" s="72">
        <f t="shared" si="1"/>
        <v>1422.054620561315</v>
      </c>
      <c r="K22" s="89"/>
      <c r="L22" s="89"/>
      <c r="M22" s="94"/>
    </row>
    <row r="23" spans="1:13" x14ac:dyDescent="0.25">
      <c r="A23" s="107">
        <f t="shared" si="2"/>
        <v>45901</v>
      </c>
      <c r="B23" s="86">
        <f t="shared" si="3"/>
        <v>9</v>
      </c>
      <c r="C23" s="72">
        <f t="shared" si="4"/>
        <v>1422.054620561315</v>
      </c>
      <c r="D23" s="108">
        <f t="shared" si="5"/>
        <v>6.8732639993796898</v>
      </c>
      <c r="E23" s="108">
        <f t="shared" si="6"/>
        <v>24.120067885042104</v>
      </c>
      <c r="F23" s="108">
        <f t="shared" si="7"/>
        <v>30.993331884421792</v>
      </c>
      <c r="G23" s="72">
        <f t="shared" si="1"/>
        <v>1397.9345526762729</v>
      </c>
      <c r="K23" s="89"/>
      <c r="L23" s="89"/>
      <c r="M23" s="94"/>
    </row>
    <row r="24" spans="1:13" x14ac:dyDescent="0.25">
      <c r="A24" s="107">
        <f t="shared" si="2"/>
        <v>45931</v>
      </c>
      <c r="B24" s="86">
        <f t="shared" si="3"/>
        <v>10</v>
      </c>
      <c r="C24" s="72">
        <f t="shared" si="4"/>
        <v>1397.9345526762729</v>
      </c>
      <c r="D24" s="108">
        <f t="shared" si="5"/>
        <v>6.7566836712686538</v>
      </c>
      <c r="E24" s="108">
        <f t="shared" si="6"/>
        <v>24.236648213153138</v>
      </c>
      <c r="F24" s="108">
        <f t="shared" si="7"/>
        <v>30.993331884421792</v>
      </c>
      <c r="G24" s="72">
        <f t="shared" si="1"/>
        <v>1373.6979044631198</v>
      </c>
      <c r="K24" s="89"/>
      <c r="L24" s="89"/>
      <c r="M24" s="94"/>
    </row>
    <row r="25" spans="1:13" x14ac:dyDescent="0.25">
      <c r="A25" s="107">
        <f t="shared" si="2"/>
        <v>45962</v>
      </c>
      <c r="B25" s="86">
        <f t="shared" si="3"/>
        <v>11</v>
      </c>
      <c r="C25" s="72">
        <f t="shared" si="4"/>
        <v>1373.6979044631198</v>
      </c>
      <c r="D25" s="108">
        <f t="shared" si="5"/>
        <v>6.6395398715717473</v>
      </c>
      <c r="E25" s="108">
        <f t="shared" si="6"/>
        <v>24.35379201285005</v>
      </c>
      <c r="F25" s="108">
        <f t="shared" si="7"/>
        <v>30.993331884421799</v>
      </c>
      <c r="G25" s="72">
        <f t="shared" si="1"/>
        <v>1349.3441124502697</v>
      </c>
    </row>
    <row r="26" spans="1:13" x14ac:dyDescent="0.25">
      <c r="A26" s="107">
        <f t="shared" si="2"/>
        <v>45992</v>
      </c>
      <c r="B26" s="86">
        <f t="shared" si="3"/>
        <v>12</v>
      </c>
      <c r="C26" s="72">
        <f t="shared" si="4"/>
        <v>1349.3441124502697</v>
      </c>
      <c r="D26" s="108">
        <f t="shared" si="5"/>
        <v>6.5218298768429701</v>
      </c>
      <c r="E26" s="108">
        <f t="shared" si="6"/>
        <v>24.471502007578824</v>
      </c>
      <c r="F26" s="108">
        <f t="shared" si="7"/>
        <v>30.993331884421792</v>
      </c>
      <c r="G26" s="72">
        <f t="shared" si="1"/>
        <v>1324.8726104426908</v>
      </c>
    </row>
    <row r="27" spans="1:13" x14ac:dyDescent="0.25">
      <c r="A27" s="107">
        <f t="shared" si="2"/>
        <v>46023</v>
      </c>
      <c r="B27" s="86">
        <f t="shared" si="3"/>
        <v>13</v>
      </c>
      <c r="C27" s="72">
        <f t="shared" si="4"/>
        <v>1324.8726104426908</v>
      </c>
      <c r="D27" s="108">
        <f t="shared" si="5"/>
        <v>6.403550950473007</v>
      </c>
      <c r="E27" s="108">
        <f t="shared" si="6"/>
        <v>24.589780933948784</v>
      </c>
      <c r="F27" s="108">
        <f t="shared" si="7"/>
        <v>30.993331884421792</v>
      </c>
      <c r="G27" s="72">
        <f t="shared" si="1"/>
        <v>1300.282829508742</v>
      </c>
    </row>
    <row r="28" spans="1:13" x14ac:dyDescent="0.25">
      <c r="A28" s="107">
        <f t="shared" si="2"/>
        <v>46054</v>
      </c>
      <c r="B28" s="86">
        <f t="shared" si="3"/>
        <v>14</v>
      </c>
      <c r="C28" s="72">
        <f t="shared" si="4"/>
        <v>1300.282829508742</v>
      </c>
      <c r="D28" s="108">
        <f t="shared" si="5"/>
        <v>6.2847003426255874</v>
      </c>
      <c r="E28" s="108">
        <f t="shared" si="6"/>
        <v>24.708631541796208</v>
      </c>
      <c r="F28" s="108">
        <f t="shared" si="7"/>
        <v>30.993331884421796</v>
      </c>
      <c r="G28" s="72">
        <f t="shared" si="1"/>
        <v>1275.5741979669458</v>
      </c>
    </row>
    <row r="29" spans="1:13" x14ac:dyDescent="0.25">
      <c r="A29" s="107">
        <f t="shared" si="2"/>
        <v>46082</v>
      </c>
      <c r="B29" s="86">
        <f t="shared" si="3"/>
        <v>15</v>
      </c>
      <c r="C29" s="72">
        <f t="shared" si="4"/>
        <v>1275.5741979669458</v>
      </c>
      <c r="D29" s="108">
        <f t="shared" si="5"/>
        <v>6.1652752901735726</v>
      </c>
      <c r="E29" s="108">
        <f t="shared" si="6"/>
        <v>24.828056594248224</v>
      </c>
      <c r="F29" s="108">
        <f t="shared" si="7"/>
        <v>30.993331884421796</v>
      </c>
      <c r="G29" s="72">
        <f t="shared" si="1"/>
        <v>1250.7461413726976</v>
      </c>
    </row>
    <row r="30" spans="1:13" x14ac:dyDescent="0.25">
      <c r="A30" s="107">
        <f t="shared" si="2"/>
        <v>46113</v>
      </c>
      <c r="B30" s="86">
        <f t="shared" si="3"/>
        <v>16</v>
      </c>
      <c r="C30" s="72">
        <f t="shared" si="4"/>
        <v>1250.7461413726976</v>
      </c>
      <c r="D30" s="108">
        <f t="shared" si="5"/>
        <v>6.0452730166347068</v>
      </c>
      <c r="E30" s="108">
        <f t="shared" si="6"/>
        <v>24.94805886778709</v>
      </c>
      <c r="F30" s="108">
        <f t="shared" si="7"/>
        <v>30.993331884421796</v>
      </c>
      <c r="G30" s="72">
        <f t="shared" si="1"/>
        <v>1225.7980825049106</v>
      </c>
    </row>
    <row r="31" spans="1:13" x14ac:dyDescent="0.25">
      <c r="A31" s="107">
        <f t="shared" si="2"/>
        <v>46143</v>
      </c>
      <c r="B31" s="86">
        <f t="shared" si="3"/>
        <v>17</v>
      </c>
      <c r="C31" s="72">
        <f t="shared" si="4"/>
        <v>1225.7980825049106</v>
      </c>
      <c r="D31" s="108">
        <f t="shared" si="5"/>
        <v>5.9246907321070683</v>
      </c>
      <c r="E31" s="108">
        <f t="shared" si="6"/>
        <v>25.068641152314726</v>
      </c>
      <c r="F31" s="108">
        <f t="shared" si="7"/>
        <v>30.993331884421792</v>
      </c>
      <c r="G31" s="72">
        <f t="shared" si="1"/>
        <v>1200.7294413525958</v>
      </c>
    </row>
    <row r="32" spans="1:13" x14ac:dyDescent="0.25">
      <c r="A32" s="107">
        <f t="shared" si="2"/>
        <v>46174</v>
      </c>
      <c r="B32" s="86">
        <f t="shared" si="3"/>
        <v>18</v>
      </c>
      <c r="C32" s="72">
        <f t="shared" si="4"/>
        <v>1200.7294413525958</v>
      </c>
      <c r="D32" s="108">
        <f t="shared" si="5"/>
        <v>5.8035256332042131</v>
      </c>
      <c r="E32" s="108">
        <f t="shared" si="6"/>
        <v>25.189806251217579</v>
      </c>
      <c r="F32" s="108">
        <f t="shared" si="7"/>
        <v>30.993331884421792</v>
      </c>
      <c r="G32" s="72">
        <f t="shared" si="1"/>
        <v>1175.5396351013783</v>
      </c>
    </row>
    <row r="33" spans="1:7" x14ac:dyDescent="0.25">
      <c r="A33" s="107">
        <f t="shared" si="2"/>
        <v>46204</v>
      </c>
      <c r="B33" s="86">
        <f t="shared" si="3"/>
        <v>19</v>
      </c>
      <c r="C33" s="72">
        <f t="shared" si="4"/>
        <v>1175.5396351013783</v>
      </c>
      <c r="D33" s="108">
        <f t="shared" si="5"/>
        <v>5.6817749029899955</v>
      </c>
      <c r="E33" s="108">
        <f t="shared" si="6"/>
        <v>25.311556981431796</v>
      </c>
      <c r="F33" s="108">
        <f t="shared" si="7"/>
        <v>30.993331884421792</v>
      </c>
      <c r="G33" s="72">
        <f t="shared" si="1"/>
        <v>1150.2280781199465</v>
      </c>
    </row>
    <row r="34" spans="1:7" x14ac:dyDescent="0.25">
      <c r="A34" s="107">
        <f t="shared" si="2"/>
        <v>46235</v>
      </c>
      <c r="B34" s="86">
        <f t="shared" si="3"/>
        <v>20</v>
      </c>
      <c r="C34" s="72">
        <f t="shared" si="4"/>
        <v>1150.2280781199465</v>
      </c>
      <c r="D34" s="108">
        <f t="shared" si="5"/>
        <v>5.5594357109130739</v>
      </c>
      <c r="E34" s="108">
        <f t="shared" si="6"/>
        <v>25.433896173508717</v>
      </c>
      <c r="F34" s="108">
        <f t="shared" si="7"/>
        <v>30.993331884421792</v>
      </c>
      <c r="G34" s="72">
        <f t="shared" si="1"/>
        <v>1124.7941819464379</v>
      </c>
    </row>
    <row r="35" spans="1:7" x14ac:dyDescent="0.25">
      <c r="A35" s="107">
        <f t="shared" si="2"/>
        <v>46266</v>
      </c>
      <c r="B35" s="86">
        <f t="shared" si="3"/>
        <v>21</v>
      </c>
      <c r="C35" s="72">
        <f t="shared" si="4"/>
        <v>1124.7941819464379</v>
      </c>
      <c r="D35" s="108">
        <f t="shared" si="5"/>
        <v>5.4365052127411166</v>
      </c>
      <c r="E35" s="108">
        <f t="shared" si="6"/>
        <v>25.556826671680678</v>
      </c>
      <c r="F35" s="108">
        <f t="shared" si="7"/>
        <v>30.993331884421796</v>
      </c>
      <c r="G35" s="72">
        <f t="shared" si="1"/>
        <v>1099.2373552747572</v>
      </c>
    </row>
    <row r="36" spans="1:7" x14ac:dyDescent="0.25">
      <c r="A36" s="107">
        <f t="shared" si="2"/>
        <v>46296</v>
      </c>
      <c r="B36" s="86">
        <f t="shared" si="3"/>
        <v>22</v>
      </c>
      <c r="C36" s="72">
        <f t="shared" si="4"/>
        <v>1099.2373552747572</v>
      </c>
      <c r="D36" s="108">
        <f t="shared" si="5"/>
        <v>5.3129805504946601</v>
      </c>
      <c r="E36" s="108">
        <f t="shared" si="6"/>
        <v>25.680351333927138</v>
      </c>
      <c r="F36" s="108">
        <f t="shared" si="7"/>
        <v>30.993331884421799</v>
      </c>
      <c r="G36" s="72">
        <f t="shared" si="1"/>
        <v>1073.5570039408301</v>
      </c>
    </row>
    <row r="37" spans="1:7" x14ac:dyDescent="0.25">
      <c r="A37" s="107">
        <f t="shared" si="2"/>
        <v>46327</v>
      </c>
      <c r="B37" s="86">
        <f t="shared" si="3"/>
        <v>23</v>
      </c>
      <c r="C37" s="72">
        <f t="shared" si="4"/>
        <v>1073.5570039408301</v>
      </c>
      <c r="D37" s="108">
        <f t="shared" si="5"/>
        <v>5.1888588523806787</v>
      </c>
      <c r="E37" s="108">
        <f t="shared" si="6"/>
        <v>25.804473032041116</v>
      </c>
      <c r="F37" s="108">
        <f t="shared" si="7"/>
        <v>30.993331884421796</v>
      </c>
      <c r="G37" s="72">
        <f t="shared" si="1"/>
        <v>1047.7525309087889</v>
      </c>
    </row>
    <row r="38" spans="1:7" x14ac:dyDescent="0.25">
      <c r="A38" s="107">
        <f t="shared" si="2"/>
        <v>46357</v>
      </c>
      <c r="B38" s="86">
        <f t="shared" si="3"/>
        <v>24</v>
      </c>
      <c r="C38" s="72">
        <f t="shared" si="4"/>
        <v>1047.7525309087889</v>
      </c>
      <c r="D38" s="108">
        <f t="shared" si="5"/>
        <v>5.0641372327258143</v>
      </c>
      <c r="E38" s="108">
        <f t="shared" si="6"/>
        <v>25.929194651695983</v>
      </c>
      <c r="F38" s="108">
        <f t="shared" si="7"/>
        <v>30.993331884421799</v>
      </c>
      <c r="G38" s="72">
        <f t="shared" si="1"/>
        <v>1021.8233362570929</v>
      </c>
    </row>
    <row r="39" spans="1:7" x14ac:dyDescent="0.25">
      <c r="A39" s="107">
        <f t="shared" si="2"/>
        <v>46388</v>
      </c>
      <c r="B39" s="86">
        <f t="shared" si="3"/>
        <v>25</v>
      </c>
      <c r="C39" s="72">
        <f t="shared" si="4"/>
        <v>1021.8233362570929</v>
      </c>
      <c r="D39" s="108">
        <f t="shared" si="5"/>
        <v>4.9388127919092826</v>
      </c>
      <c r="E39" s="108">
        <f t="shared" si="6"/>
        <v>26.054519092512514</v>
      </c>
      <c r="F39" s="108">
        <f t="shared" si="7"/>
        <v>30.993331884421796</v>
      </c>
      <c r="G39" s="72">
        <f t="shared" si="1"/>
        <v>995.76881716458047</v>
      </c>
    </row>
    <row r="40" spans="1:7" x14ac:dyDescent="0.25">
      <c r="A40" s="107">
        <f t="shared" si="2"/>
        <v>46419</v>
      </c>
      <c r="B40" s="86">
        <f t="shared" si="3"/>
        <v>26</v>
      </c>
      <c r="C40" s="72">
        <f t="shared" si="4"/>
        <v>995.76881716458047</v>
      </c>
      <c r="D40" s="108">
        <f t="shared" si="5"/>
        <v>4.8128826162954716</v>
      </c>
      <c r="E40" s="108">
        <f t="shared" si="6"/>
        <v>26.180449268126321</v>
      </c>
      <c r="F40" s="108">
        <f t="shared" si="7"/>
        <v>30.993331884421792</v>
      </c>
      <c r="G40" s="72">
        <f t="shared" si="1"/>
        <v>969.5883678964542</v>
      </c>
    </row>
    <row r="41" spans="1:7" x14ac:dyDescent="0.25">
      <c r="A41" s="107">
        <f t="shared" si="2"/>
        <v>46447</v>
      </c>
      <c r="B41" s="86">
        <f t="shared" si="3"/>
        <v>27</v>
      </c>
      <c r="C41" s="72">
        <f t="shared" si="4"/>
        <v>969.5883678964542</v>
      </c>
      <c r="D41" s="108">
        <f t="shared" si="5"/>
        <v>4.6863437781661954</v>
      </c>
      <c r="E41" s="108">
        <f t="shared" si="6"/>
        <v>26.306988106255599</v>
      </c>
      <c r="F41" s="108">
        <f t="shared" si="7"/>
        <v>30.993331884421792</v>
      </c>
      <c r="G41" s="72">
        <f t="shared" si="1"/>
        <v>943.28137979019857</v>
      </c>
    </row>
    <row r="42" spans="1:7" x14ac:dyDescent="0.25">
      <c r="A42" s="107">
        <f t="shared" si="2"/>
        <v>46478</v>
      </c>
      <c r="B42" s="86">
        <f t="shared" si="3"/>
        <v>28</v>
      </c>
      <c r="C42" s="72">
        <f t="shared" si="4"/>
        <v>943.28137979019857</v>
      </c>
      <c r="D42" s="108">
        <f t="shared" si="5"/>
        <v>4.5591933356526271</v>
      </c>
      <c r="E42" s="108">
        <f t="shared" si="6"/>
        <v>26.43413854876917</v>
      </c>
      <c r="F42" s="108">
        <f t="shared" si="7"/>
        <v>30.993331884421796</v>
      </c>
      <c r="G42" s="72">
        <f t="shared" si="1"/>
        <v>916.8472412414294</v>
      </c>
    </row>
    <row r="43" spans="1:7" x14ac:dyDescent="0.25">
      <c r="A43" s="107">
        <f t="shared" si="2"/>
        <v>46508</v>
      </c>
      <c r="B43" s="86">
        <f t="shared" si="3"/>
        <v>29</v>
      </c>
      <c r="C43" s="72">
        <f t="shared" si="4"/>
        <v>916.8472412414294</v>
      </c>
      <c r="D43" s="108">
        <f t="shared" si="5"/>
        <v>4.4314283326669086</v>
      </c>
      <c r="E43" s="108">
        <f t="shared" si="6"/>
        <v>26.561903551754884</v>
      </c>
      <c r="F43" s="108">
        <f t="shared" si="7"/>
        <v>30.993331884421792</v>
      </c>
      <c r="G43" s="72">
        <f t="shared" si="1"/>
        <v>890.28533768967452</v>
      </c>
    </row>
    <row r="44" spans="1:7" x14ac:dyDescent="0.25">
      <c r="A44" s="107">
        <f t="shared" si="2"/>
        <v>46539</v>
      </c>
      <c r="B44" s="86">
        <f t="shared" si="3"/>
        <v>30</v>
      </c>
      <c r="C44" s="72">
        <f t="shared" si="4"/>
        <v>890.28533768967452</v>
      </c>
      <c r="D44" s="108">
        <f t="shared" si="5"/>
        <v>4.3030457988334279</v>
      </c>
      <c r="E44" s="108">
        <f t="shared" si="6"/>
        <v>26.690286085588365</v>
      </c>
      <c r="F44" s="108">
        <f t="shared" si="7"/>
        <v>30.993331884421792</v>
      </c>
      <c r="G44" s="72">
        <f t="shared" si="1"/>
        <v>863.59505160408617</v>
      </c>
    </row>
    <row r="45" spans="1:7" x14ac:dyDescent="0.25">
      <c r="A45" s="107">
        <f t="shared" si="2"/>
        <v>46569</v>
      </c>
      <c r="B45" s="86">
        <f t="shared" si="3"/>
        <v>31</v>
      </c>
      <c r="C45" s="72">
        <f t="shared" si="4"/>
        <v>863.59505160408617</v>
      </c>
      <c r="D45" s="108">
        <f t="shared" si="5"/>
        <v>4.1740427494197494</v>
      </c>
      <c r="E45" s="108">
        <f t="shared" si="6"/>
        <v>26.819289135002048</v>
      </c>
      <c r="F45" s="108">
        <f t="shared" si="7"/>
        <v>30.993331884421799</v>
      </c>
      <c r="G45" s="72">
        <f t="shared" si="1"/>
        <v>836.77576246908416</v>
      </c>
    </row>
    <row r="46" spans="1:7" x14ac:dyDescent="0.25">
      <c r="A46" s="107">
        <f t="shared" si="2"/>
        <v>46600</v>
      </c>
      <c r="B46" s="86">
        <f t="shared" si="3"/>
        <v>32</v>
      </c>
      <c r="C46" s="72">
        <f t="shared" si="4"/>
        <v>836.77576246908416</v>
      </c>
      <c r="D46" s="108">
        <f t="shared" si="5"/>
        <v>4.0444161852672407</v>
      </c>
      <c r="E46" s="108">
        <f t="shared" si="6"/>
        <v>26.948915699154554</v>
      </c>
      <c r="F46" s="108">
        <f t="shared" si="7"/>
        <v>30.993331884421796</v>
      </c>
      <c r="G46" s="72">
        <f t="shared" si="1"/>
        <v>809.8268467699296</v>
      </c>
    </row>
    <row r="47" spans="1:7" x14ac:dyDescent="0.25">
      <c r="A47" s="107">
        <f t="shared" si="2"/>
        <v>46631</v>
      </c>
      <c r="B47" s="86">
        <f t="shared" si="3"/>
        <v>33</v>
      </c>
      <c r="C47" s="72">
        <f t="shared" si="4"/>
        <v>809.8268467699296</v>
      </c>
      <c r="D47" s="108">
        <f t="shared" si="5"/>
        <v>3.9141630927213273</v>
      </c>
      <c r="E47" s="108">
        <f t="shared" si="6"/>
        <v>27.079168791700468</v>
      </c>
      <c r="F47" s="108">
        <f t="shared" si="7"/>
        <v>30.993331884421796</v>
      </c>
      <c r="G47" s="72">
        <f t="shared" si="1"/>
        <v>782.74767797822915</v>
      </c>
    </row>
    <row r="48" spans="1:7" x14ac:dyDescent="0.25">
      <c r="A48" s="107">
        <f t="shared" si="2"/>
        <v>46661</v>
      </c>
      <c r="B48" s="86">
        <f t="shared" si="3"/>
        <v>34</v>
      </c>
      <c r="C48" s="72">
        <f t="shared" si="4"/>
        <v>782.74767797822915</v>
      </c>
      <c r="D48" s="108">
        <f t="shared" si="5"/>
        <v>3.7832804435614404</v>
      </c>
      <c r="E48" s="108">
        <f t="shared" si="6"/>
        <v>27.210051440860354</v>
      </c>
      <c r="F48" s="108">
        <f t="shared" si="7"/>
        <v>30.993331884421796</v>
      </c>
      <c r="G48" s="72">
        <f t="shared" si="1"/>
        <v>755.53762653736885</v>
      </c>
    </row>
    <row r="49" spans="1:7" x14ac:dyDescent="0.25">
      <c r="A49" s="107">
        <f t="shared" si="2"/>
        <v>46692</v>
      </c>
      <c r="B49" s="86">
        <f t="shared" si="3"/>
        <v>35</v>
      </c>
      <c r="C49" s="72">
        <f t="shared" si="4"/>
        <v>755.53762653736885</v>
      </c>
      <c r="D49" s="108">
        <f t="shared" si="5"/>
        <v>3.6517651949306162</v>
      </c>
      <c r="E49" s="108">
        <f t="shared" si="6"/>
        <v>27.341566689491177</v>
      </c>
      <c r="F49" s="108">
        <f t="shared" si="7"/>
        <v>30.993331884421792</v>
      </c>
      <c r="G49" s="72">
        <f t="shared" si="1"/>
        <v>728.19605984787768</v>
      </c>
    </row>
    <row r="50" spans="1:7" x14ac:dyDescent="0.25">
      <c r="A50" s="107">
        <f t="shared" si="2"/>
        <v>46722</v>
      </c>
      <c r="B50" s="86">
        <f t="shared" si="3"/>
        <v>36</v>
      </c>
      <c r="C50" s="72">
        <f t="shared" si="4"/>
        <v>728.19605984787768</v>
      </c>
      <c r="D50" s="108">
        <f t="shared" si="5"/>
        <v>3.5196142892647417</v>
      </c>
      <c r="E50" s="108">
        <f t="shared" si="6"/>
        <v>27.473717595157055</v>
      </c>
      <c r="F50" s="108">
        <f t="shared" si="7"/>
        <v>30.993331884421796</v>
      </c>
      <c r="G50" s="72">
        <f t="shared" si="1"/>
        <v>700.72234225272064</v>
      </c>
    </row>
    <row r="51" spans="1:7" x14ac:dyDescent="0.25">
      <c r="A51" s="107">
        <f t="shared" si="2"/>
        <v>46753</v>
      </c>
      <c r="B51" s="86">
        <f t="shared" si="3"/>
        <v>37</v>
      </c>
      <c r="C51" s="72">
        <f t="shared" si="4"/>
        <v>700.72234225272064</v>
      </c>
      <c r="D51" s="108">
        <f t="shared" si="5"/>
        <v>3.3868246542214826</v>
      </c>
      <c r="E51" s="108">
        <f t="shared" si="6"/>
        <v>27.606507230200311</v>
      </c>
      <c r="F51" s="108">
        <f t="shared" si="7"/>
        <v>30.993331884421792</v>
      </c>
      <c r="G51" s="72">
        <f t="shared" si="1"/>
        <v>673.11583502252029</v>
      </c>
    </row>
    <row r="52" spans="1:7" x14ac:dyDescent="0.25">
      <c r="A52" s="107">
        <f t="shared" si="2"/>
        <v>46784</v>
      </c>
      <c r="B52" s="86">
        <f t="shared" si="3"/>
        <v>38</v>
      </c>
      <c r="C52" s="72">
        <f t="shared" si="4"/>
        <v>673.11583502252029</v>
      </c>
      <c r="D52" s="108">
        <f t="shared" si="5"/>
        <v>3.2533932026088475</v>
      </c>
      <c r="E52" s="108">
        <f t="shared" si="6"/>
        <v>27.739938681812944</v>
      </c>
      <c r="F52" s="108">
        <f t="shared" si="7"/>
        <v>30.993331884421792</v>
      </c>
      <c r="G52" s="72">
        <f t="shared" si="1"/>
        <v>645.3758963407073</v>
      </c>
    </row>
    <row r="53" spans="1:7" x14ac:dyDescent="0.25">
      <c r="A53" s="107">
        <f t="shared" si="2"/>
        <v>46813</v>
      </c>
      <c r="B53" s="86">
        <f t="shared" si="3"/>
        <v>39</v>
      </c>
      <c r="C53" s="72">
        <f t="shared" si="4"/>
        <v>645.3758963407073</v>
      </c>
      <c r="D53" s="108">
        <f t="shared" si="5"/>
        <v>3.1193168323134186</v>
      </c>
      <c r="E53" s="108">
        <f t="shared" si="6"/>
        <v>27.874015052108376</v>
      </c>
      <c r="F53" s="108">
        <f t="shared" si="7"/>
        <v>30.993331884421796</v>
      </c>
      <c r="G53" s="72">
        <f t="shared" si="1"/>
        <v>617.50188128859895</v>
      </c>
    </row>
    <row r="54" spans="1:7" x14ac:dyDescent="0.25">
      <c r="A54" s="107">
        <f t="shared" si="2"/>
        <v>46844</v>
      </c>
      <c r="B54" s="86">
        <f t="shared" si="3"/>
        <v>40</v>
      </c>
      <c r="C54" s="72">
        <f t="shared" si="4"/>
        <v>617.50188128859895</v>
      </c>
      <c r="D54" s="108">
        <f t="shared" si="5"/>
        <v>2.9845924262282275</v>
      </c>
      <c r="E54" s="108">
        <f t="shared" si="6"/>
        <v>28.008739458193563</v>
      </c>
      <c r="F54" s="108">
        <f t="shared" si="7"/>
        <v>30.993331884421792</v>
      </c>
      <c r="G54" s="72">
        <f t="shared" si="1"/>
        <v>589.49314183040542</v>
      </c>
    </row>
    <row r="55" spans="1:7" x14ac:dyDescent="0.25">
      <c r="A55" s="107">
        <f t="shared" si="2"/>
        <v>46874</v>
      </c>
      <c r="B55" s="86">
        <f t="shared" si="3"/>
        <v>41</v>
      </c>
      <c r="C55" s="72">
        <f t="shared" si="4"/>
        <v>589.49314183040542</v>
      </c>
      <c r="D55" s="108">
        <f t="shared" si="5"/>
        <v>2.8492168521802932</v>
      </c>
      <c r="E55" s="108">
        <f t="shared" si="6"/>
        <v>28.144115032241505</v>
      </c>
      <c r="F55" s="108">
        <f t="shared" si="7"/>
        <v>30.993331884421799</v>
      </c>
      <c r="G55" s="72">
        <f t="shared" si="1"/>
        <v>561.34902679816389</v>
      </c>
    </row>
    <row r="56" spans="1:7" x14ac:dyDescent="0.25">
      <c r="A56" s="107">
        <f t="shared" si="2"/>
        <v>46905</v>
      </c>
      <c r="B56" s="86">
        <f t="shared" si="3"/>
        <v>42</v>
      </c>
      <c r="C56" s="72">
        <f t="shared" si="4"/>
        <v>561.34902679816389</v>
      </c>
      <c r="D56" s="108">
        <f t="shared" si="5"/>
        <v>2.7131869628577916</v>
      </c>
      <c r="E56" s="108">
        <f t="shared" si="6"/>
        <v>28.280144921564006</v>
      </c>
      <c r="F56" s="108">
        <f t="shared" si="7"/>
        <v>30.993331884421796</v>
      </c>
      <c r="G56" s="72">
        <f t="shared" si="1"/>
        <v>533.0688818765999</v>
      </c>
    </row>
    <row r="57" spans="1:7" x14ac:dyDescent="0.25">
      <c r="A57" s="107">
        <f t="shared" si="2"/>
        <v>46935</v>
      </c>
      <c r="B57" s="86">
        <f t="shared" si="3"/>
        <v>43</v>
      </c>
      <c r="C57" s="72">
        <f t="shared" si="4"/>
        <v>533.0688818765999</v>
      </c>
      <c r="D57" s="108">
        <f t="shared" si="5"/>
        <v>2.5764995957368995</v>
      </c>
      <c r="E57" s="108">
        <f t="shared" si="6"/>
        <v>28.416832288684898</v>
      </c>
      <c r="F57" s="108">
        <f t="shared" si="7"/>
        <v>30.993331884421796</v>
      </c>
      <c r="G57" s="72">
        <f t="shared" si="1"/>
        <v>504.65204958791503</v>
      </c>
    </row>
    <row r="58" spans="1:7" x14ac:dyDescent="0.25">
      <c r="A58" s="107">
        <f t="shared" si="2"/>
        <v>46966</v>
      </c>
      <c r="B58" s="86">
        <f t="shared" si="3"/>
        <v>44</v>
      </c>
      <c r="C58" s="72">
        <f t="shared" si="4"/>
        <v>504.65204958791503</v>
      </c>
      <c r="D58" s="108">
        <f t="shared" si="5"/>
        <v>2.4391515730082558</v>
      </c>
      <c r="E58" s="108">
        <f t="shared" si="6"/>
        <v>28.554180311413539</v>
      </c>
      <c r="F58" s="108">
        <f t="shared" si="7"/>
        <v>30.993331884421796</v>
      </c>
      <c r="G58" s="72">
        <f t="shared" si="1"/>
        <v>476.09786927650151</v>
      </c>
    </row>
    <row r="59" spans="1:7" x14ac:dyDescent="0.25">
      <c r="A59" s="107">
        <f t="shared" si="2"/>
        <v>46997</v>
      </c>
      <c r="B59" s="86">
        <f t="shared" si="3"/>
        <v>45</v>
      </c>
      <c r="C59" s="72">
        <f t="shared" si="4"/>
        <v>476.09786927650151</v>
      </c>
      <c r="D59" s="108">
        <f t="shared" si="5"/>
        <v>2.3011397015030903</v>
      </c>
      <c r="E59" s="108">
        <f t="shared" si="6"/>
        <v>28.692192182918706</v>
      </c>
      <c r="F59" s="108">
        <f t="shared" si="7"/>
        <v>30.993331884421796</v>
      </c>
      <c r="G59" s="72">
        <f t="shared" si="1"/>
        <v>447.40567709358282</v>
      </c>
    </row>
    <row r="60" spans="1:7" x14ac:dyDescent="0.25">
      <c r="A60" s="107">
        <f t="shared" si="2"/>
        <v>47027</v>
      </c>
      <c r="B60" s="86">
        <f t="shared" si="3"/>
        <v>46</v>
      </c>
      <c r="C60" s="72">
        <f t="shared" si="4"/>
        <v>447.40567709358282</v>
      </c>
      <c r="D60" s="108">
        <f t="shared" si="5"/>
        <v>2.1624607726189833</v>
      </c>
      <c r="E60" s="108">
        <f t="shared" si="6"/>
        <v>28.830871111802814</v>
      </c>
      <c r="F60" s="108">
        <f t="shared" si="7"/>
        <v>30.993331884421799</v>
      </c>
      <c r="G60" s="72">
        <f t="shared" si="1"/>
        <v>418.57480598178</v>
      </c>
    </row>
    <row r="61" spans="1:7" x14ac:dyDescent="0.25">
      <c r="A61" s="107">
        <f t="shared" si="2"/>
        <v>47058</v>
      </c>
      <c r="B61" s="86">
        <f t="shared" si="3"/>
        <v>47</v>
      </c>
      <c r="C61" s="72">
        <f t="shared" si="4"/>
        <v>418.57480598178</v>
      </c>
      <c r="D61" s="108">
        <f t="shared" si="5"/>
        <v>2.0231115622452696</v>
      </c>
      <c r="E61" s="108">
        <f t="shared" si="6"/>
        <v>28.970220322176527</v>
      </c>
      <c r="F61" s="108">
        <f t="shared" si="7"/>
        <v>30.993331884421796</v>
      </c>
      <c r="G61" s="72">
        <f t="shared" si="1"/>
        <v>389.60458565960346</v>
      </c>
    </row>
    <row r="62" spans="1:7" x14ac:dyDescent="0.25">
      <c r="A62" s="107">
        <f t="shared" si="2"/>
        <v>47088</v>
      </c>
      <c r="B62" s="86">
        <f t="shared" si="3"/>
        <v>48</v>
      </c>
      <c r="C62" s="72">
        <f t="shared" si="4"/>
        <v>389.60458565960346</v>
      </c>
      <c r="D62" s="108">
        <f t="shared" si="5"/>
        <v>1.8830888306880833</v>
      </c>
      <c r="E62" s="108">
        <f t="shared" si="6"/>
        <v>29.110243053733715</v>
      </c>
      <c r="F62" s="108">
        <f t="shared" si="7"/>
        <v>30.993331884421799</v>
      </c>
      <c r="G62" s="72">
        <f t="shared" si="1"/>
        <v>360.49434260586975</v>
      </c>
    </row>
    <row r="63" spans="1:7" x14ac:dyDescent="0.25">
      <c r="A63" s="107">
        <f t="shared" si="2"/>
        <v>47119</v>
      </c>
      <c r="B63" s="86">
        <f t="shared" si="3"/>
        <v>49</v>
      </c>
      <c r="C63" s="72">
        <f t="shared" si="4"/>
        <v>360.49434260586975</v>
      </c>
      <c r="D63" s="108">
        <f t="shared" si="5"/>
        <v>1.7423893225950366</v>
      </c>
      <c r="E63" s="108">
        <f t="shared" si="6"/>
        <v>29.250942561826758</v>
      </c>
      <c r="F63" s="108">
        <f t="shared" si="7"/>
        <v>30.993331884421796</v>
      </c>
      <c r="G63" s="72">
        <f t="shared" si="1"/>
        <v>331.24340004404297</v>
      </c>
    </row>
    <row r="64" spans="1:7" x14ac:dyDescent="0.25">
      <c r="A64" s="107">
        <f t="shared" si="2"/>
        <v>47150</v>
      </c>
      <c r="B64" s="86">
        <f t="shared" si="3"/>
        <v>50</v>
      </c>
      <c r="C64" s="72">
        <f t="shared" si="4"/>
        <v>331.24340004404297</v>
      </c>
      <c r="D64" s="108">
        <f t="shared" si="5"/>
        <v>1.6010097668795407</v>
      </c>
      <c r="E64" s="108">
        <f t="shared" si="6"/>
        <v>29.39232211754225</v>
      </c>
      <c r="F64" s="108">
        <f t="shared" si="7"/>
        <v>30.993331884421792</v>
      </c>
      <c r="G64" s="72">
        <f t="shared" si="1"/>
        <v>301.85107792650069</v>
      </c>
    </row>
    <row r="65" spans="1:7" x14ac:dyDescent="0.25">
      <c r="A65" s="107">
        <f t="shared" si="2"/>
        <v>47178</v>
      </c>
      <c r="B65" s="86">
        <f t="shared" si="3"/>
        <v>51</v>
      </c>
      <c r="C65" s="72">
        <f t="shared" si="4"/>
        <v>301.85107792650069</v>
      </c>
      <c r="D65" s="108">
        <f t="shared" si="5"/>
        <v>1.4589468766447531</v>
      </c>
      <c r="E65" s="108">
        <f t="shared" si="6"/>
        <v>29.53438500777704</v>
      </c>
      <c r="F65" s="108">
        <f t="shared" si="7"/>
        <v>30.993331884421792</v>
      </c>
      <c r="G65" s="72">
        <f t="shared" si="1"/>
        <v>272.31669291872367</v>
      </c>
    </row>
    <row r="66" spans="1:7" x14ac:dyDescent="0.25">
      <c r="A66" s="107">
        <f t="shared" si="2"/>
        <v>47209</v>
      </c>
      <c r="B66" s="86">
        <f t="shared" si="3"/>
        <v>52</v>
      </c>
      <c r="C66" s="72">
        <f t="shared" si="4"/>
        <v>272.31669291872367</v>
      </c>
      <c r="D66" s="108">
        <f t="shared" si="5"/>
        <v>1.3161973491071639</v>
      </c>
      <c r="E66" s="108">
        <f t="shared" si="6"/>
        <v>29.677134535314629</v>
      </c>
      <c r="F66" s="108">
        <f t="shared" si="7"/>
        <v>30.993331884421792</v>
      </c>
      <c r="G66" s="72">
        <f t="shared" si="1"/>
        <v>242.63955838340905</v>
      </c>
    </row>
    <row r="67" spans="1:7" x14ac:dyDescent="0.25">
      <c r="A67" s="107">
        <f t="shared" si="2"/>
        <v>47239</v>
      </c>
      <c r="B67" s="86">
        <f t="shared" si="3"/>
        <v>53</v>
      </c>
      <c r="C67" s="72">
        <f t="shared" si="4"/>
        <v>242.63955838340905</v>
      </c>
      <c r="D67" s="108">
        <f t="shared" si="5"/>
        <v>1.1727578655198103</v>
      </c>
      <c r="E67" s="108">
        <f t="shared" si="6"/>
        <v>29.820574018901983</v>
      </c>
      <c r="F67" s="108">
        <f t="shared" si="7"/>
        <v>30.993331884421792</v>
      </c>
      <c r="G67" s="72">
        <f t="shared" si="1"/>
        <v>212.81898436450706</v>
      </c>
    </row>
    <row r="68" spans="1:7" x14ac:dyDescent="0.25">
      <c r="A68" s="107">
        <f t="shared" si="2"/>
        <v>47270</v>
      </c>
      <c r="B68" s="86">
        <f t="shared" si="3"/>
        <v>54</v>
      </c>
      <c r="C68" s="72">
        <f t="shared" si="4"/>
        <v>212.81898436450706</v>
      </c>
      <c r="D68" s="108">
        <f t="shared" si="5"/>
        <v>1.0286250910951173</v>
      </c>
      <c r="E68" s="108">
        <f t="shared" si="6"/>
        <v>29.964706793326673</v>
      </c>
      <c r="F68" s="108">
        <f t="shared" si="7"/>
        <v>30.993331884421792</v>
      </c>
      <c r="G68" s="72">
        <f t="shared" si="1"/>
        <v>182.85427757118038</v>
      </c>
    </row>
    <row r="69" spans="1:7" x14ac:dyDescent="0.25">
      <c r="A69" s="107">
        <f t="shared" si="2"/>
        <v>47300</v>
      </c>
      <c r="B69" s="86">
        <f t="shared" si="3"/>
        <v>55</v>
      </c>
      <c r="C69" s="72">
        <f t="shared" si="4"/>
        <v>182.85427757118038</v>
      </c>
      <c r="D69" s="108">
        <f t="shared" si="5"/>
        <v>0.88379567492737154</v>
      </c>
      <c r="E69" s="108">
        <f t="shared" si="6"/>
        <v>30.109536209494422</v>
      </c>
      <c r="F69" s="108">
        <f t="shared" si="7"/>
        <v>30.993331884421792</v>
      </c>
      <c r="G69" s="72">
        <f t="shared" si="1"/>
        <v>152.74474136168595</v>
      </c>
    </row>
    <row r="70" spans="1:7" x14ac:dyDescent="0.25">
      <c r="A70" s="107">
        <f t="shared" si="2"/>
        <v>47331</v>
      </c>
      <c r="B70" s="86">
        <f t="shared" si="3"/>
        <v>56</v>
      </c>
      <c r="C70" s="72">
        <f t="shared" si="4"/>
        <v>152.74474136168595</v>
      </c>
      <c r="D70" s="108">
        <f t="shared" si="5"/>
        <v>0.73826624991481515</v>
      </c>
      <c r="E70" s="108">
        <f t="shared" si="6"/>
        <v>30.255065634506977</v>
      </c>
      <c r="F70" s="108">
        <f t="shared" si="7"/>
        <v>30.993331884421792</v>
      </c>
      <c r="G70" s="72">
        <f t="shared" si="1"/>
        <v>122.48967572717898</v>
      </c>
    </row>
    <row r="71" spans="1:7" x14ac:dyDescent="0.25">
      <c r="A71" s="107">
        <f t="shared" si="2"/>
        <v>47362</v>
      </c>
      <c r="B71" s="86">
        <f t="shared" si="3"/>
        <v>57</v>
      </c>
      <c r="C71" s="72">
        <f t="shared" si="4"/>
        <v>122.48967572717898</v>
      </c>
      <c r="D71" s="108">
        <f t="shared" si="5"/>
        <v>0.59203343268136488</v>
      </c>
      <c r="E71" s="108">
        <f t="shared" si="6"/>
        <v>30.401298451740431</v>
      </c>
      <c r="F71" s="108">
        <f t="shared" si="7"/>
        <v>30.993331884421796</v>
      </c>
      <c r="G71" s="72">
        <f t="shared" si="1"/>
        <v>92.088377275438546</v>
      </c>
    </row>
    <row r="72" spans="1:7" x14ac:dyDescent="0.25">
      <c r="A72" s="107">
        <f t="shared" si="2"/>
        <v>47392</v>
      </c>
      <c r="B72" s="86">
        <f t="shared" si="3"/>
        <v>58</v>
      </c>
      <c r="C72" s="72">
        <f t="shared" si="4"/>
        <v>92.088377275438546</v>
      </c>
      <c r="D72" s="108">
        <f t="shared" si="5"/>
        <v>0.44509382349795279</v>
      </c>
      <c r="E72" s="108">
        <f t="shared" si="6"/>
        <v>30.548238060923847</v>
      </c>
      <c r="F72" s="108">
        <f t="shared" si="7"/>
        <v>30.993331884421799</v>
      </c>
      <c r="G72" s="72">
        <f t="shared" si="1"/>
        <v>61.540139214514696</v>
      </c>
    </row>
    <row r="73" spans="1:7" x14ac:dyDescent="0.25">
      <c r="A73" s="107">
        <f t="shared" si="2"/>
        <v>47423</v>
      </c>
      <c r="B73" s="86">
        <f t="shared" si="3"/>
        <v>59</v>
      </c>
      <c r="C73" s="72">
        <f t="shared" si="4"/>
        <v>61.540139214514696</v>
      </c>
      <c r="D73" s="108">
        <f t="shared" si="5"/>
        <v>0.29744400620348754</v>
      </c>
      <c r="E73" s="108">
        <f t="shared" si="6"/>
        <v>30.695887878218304</v>
      </c>
      <c r="F73" s="108">
        <f t="shared" si="7"/>
        <v>30.993331884421792</v>
      </c>
      <c r="G73" s="72">
        <f t="shared" si="1"/>
        <v>30.844251336296391</v>
      </c>
    </row>
    <row r="74" spans="1:7" x14ac:dyDescent="0.25">
      <c r="A74" s="107">
        <f t="shared" si="2"/>
        <v>47453</v>
      </c>
      <c r="B74" s="86">
        <f t="shared" si="3"/>
        <v>60</v>
      </c>
      <c r="C74" s="72">
        <f t="shared" si="4"/>
        <v>30.844251336296391</v>
      </c>
      <c r="D74" s="108">
        <f t="shared" si="5"/>
        <v>0.14908054812543239</v>
      </c>
      <c r="E74" s="108">
        <f t="shared" si="6"/>
        <v>30.84425133629636</v>
      </c>
      <c r="F74" s="108">
        <f t="shared" si="7"/>
        <v>30.993331884421792</v>
      </c>
      <c r="G74" s="72">
        <f t="shared" si="1"/>
        <v>3.1974423109204508E-14</v>
      </c>
    </row>
    <row r="75" spans="1:7" x14ac:dyDescent="0.25">
      <c r="A75" s="107" t="str">
        <f t="shared" si="2"/>
        <v/>
      </c>
      <c r="B75" s="86" t="str">
        <f t="shared" si="3"/>
        <v/>
      </c>
      <c r="C75" s="72" t="str">
        <f t="shared" si="4"/>
        <v/>
      </c>
      <c r="D75" s="108" t="str">
        <f t="shared" si="5"/>
        <v/>
      </c>
      <c r="E75" s="108" t="str">
        <f t="shared" si="6"/>
        <v/>
      </c>
      <c r="F75" s="108" t="str">
        <f t="shared" si="7"/>
        <v/>
      </c>
      <c r="G75" s="72" t="str">
        <f t="shared" si="1"/>
        <v/>
      </c>
    </row>
    <row r="76" spans="1:7" x14ac:dyDescent="0.25">
      <c r="A76" s="107" t="str">
        <f t="shared" si="2"/>
        <v/>
      </c>
      <c r="B76" s="86" t="str">
        <f t="shared" si="3"/>
        <v/>
      </c>
      <c r="C76" s="72" t="str">
        <f t="shared" si="4"/>
        <v/>
      </c>
      <c r="D76" s="108" t="str">
        <f t="shared" si="5"/>
        <v/>
      </c>
      <c r="E76" s="108" t="str">
        <f t="shared" si="6"/>
        <v/>
      </c>
      <c r="F76" s="108" t="str">
        <f t="shared" si="7"/>
        <v/>
      </c>
      <c r="G76" s="72" t="str">
        <f t="shared" si="1"/>
        <v/>
      </c>
    </row>
    <row r="77" spans="1:7" x14ac:dyDescent="0.25">
      <c r="A77" s="107" t="str">
        <f t="shared" si="2"/>
        <v/>
      </c>
      <c r="B77" s="86" t="str">
        <f t="shared" si="3"/>
        <v/>
      </c>
      <c r="C77" s="72" t="str">
        <f t="shared" si="4"/>
        <v/>
      </c>
      <c r="D77" s="108" t="str">
        <f t="shared" si="5"/>
        <v/>
      </c>
      <c r="E77" s="108" t="str">
        <f t="shared" si="6"/>
        <v/>
      </c>
      <c r="F77" s="108" t="str">
        <f t="shared" si="7"/>
        <v/>
      </c>
      <c r="G77" s="72" t="str">
        <f t="shared" si="1"/>
        <v/>
      </c>
    </row>
    <row r="78" spans="1:7" x14ac:dyDescent="0.25">
      <c r="A78" s="107" t="str">
        <f t="shared" si="2"/>
        <v/>
      </c>
      <c r="B78" s="86" t="str">
        <f t="shared" si="3"/>
        <v/>
      </c>
      <c r="C78" s="72" t="str">
        <f t="shared" si="4"/>
        <v/>
      </c>
      <c r="D78" s="108" t="str">
        <f t="shared" si="5"/>
        <v/>
      </c>
      <c r="E78" s="108" t="str">
        <f t="shared" si="6"/>
        <v/>
      </c>
      <c r="F78" s="108" t="str">
        <f t="shared" si="7"/>
        <v/>
      </c>
      <c r="G78" s="72" t="str">
        <f t="shared" si="1"/>
        <v/>
      </c>
    </row>
    <row r="79" spans="1:7" x14ac:dyDescent="0.25">
      <c r="A79" s="107" t="str">
        <f t="shared" si="2"/>
        <v/>
      </c>
      <c r="B79" s="86" t="str">
        <f t="shared" si="3"/>
        <v/>
      </c>
      <c r="C79" s="72" t="str">
        <f t="shared" si="4"/>
        <v/>
      </c>
      <c r="D79" s="108" t="str">
        <f t="shared" si="5"/>
        <v/>
      </c>
      <c r="E79" s="108" t="str">
        <f t="shared" si="6"/>
        <v/>
      </c>
      <c r="F79" s="108" t="str">
        <f t="shared" si="7"/>
        <v/>
      </c>
      <c r="G79" s="72" t="str">
        <f t="shared" si="1"/>
        <v/>
      </c>
    </row>
    <row r="80" spans="1:7" x14ac:dyDescent="0.25">
      <c r="A80" s="107" t="str">
        <f t="shared" si="2"/>
        <v/>
      </c>
      <c r="B80" s="86" t="str">
        <f t="shared" si="3"/>
        <v/>
      </c>
      <c r="C80" s="72" t="str">
        <f t="shared" si="4"/>
        <v/>
      </c>
      <c r="D80" s="108" t="str">
        <f t="shared" si="5"/>
        <v/>
      </c>
      <c r="E80" s="108" t="str">
        <f t="shared" si="6"/>
        <v/>
      </c>
      <c r="F80" s="108" t="str">
        <f t="shared" si="7"/>
        <v/>
      </c>
      <c r="G80" s="72" t="str">
        <f t="shared" ref="G80:G143" si="8">IF(B80="","",SUM(C80)-SUM(E80))</f>
        <v/>
      </c>
    </row>
    <row r="81" spans="1:7" x14ac:dyDescent="0.25">
      <c r="A81" s="107" t="str">
        <f t="shared" ref="A81:A143" si="9">IF(B81="","",EDATE(A80,1))</f>
        <v/>
      </c>
      <c r="B81" s="86" t="str">
        <f t="shared" ref="B81:B143" si="10">IF(B80="","",IF(SUM(B80)+1&lt;=$E$7,SUM(B80)+1,""))</f>
        <v/>
      </c>
      <c r="C81" s="72" t="str">
        <f t="shared" ref="C81:C143" si="11">IF(B81="","",G80)</f>
        <v/>
      </c>
      <c r="D81" s="108" t="str">
        <f t="shared" ref="D81:D143" si="12">IF(B81="","",IPMT($E$11/12,B81,$E$7,-$E$8,$E$9,0))</f>
        <v/>
      </c>
      <c r="E81" s="108" t="str">
        <f t="shared" ref="E81:E143" si="13">IF(B81="","",PPMT($E$11/12,B81,$E$7,-$E$8,$E$9,0))</f>
        <v/>
      </c>
      <c r="F81" s="108" t="str">
        <f t="shared" ref="F81:F143" si="14">IF(B81="","",SUM(D81:E81))</f>
        <v/>
      </c>
      <c r="G81" s="72" t="str">
        <f t="shared" si="8"/>
        <v/>
      </c>
    </row>
    <row r="82" spans="1:7" x14ac:dyDescent="0.25">
      <c r="A82" s="107" t="str">
        <f t="shared" si="9"/>
        <v/>
      </c>
      <c r="B82" s="86" t="str">
        <f t="shared" si="10"/>
        <v/>
      </c>
      <c r="C82" s="72" t="str">
        <f t="shared" si="11"/>
        <v/>
      </c>
      <c r="D82" s="108" t="str">
        <f t="shared" si="12"/>
        <v/>
      </c>
      <c r="E82" s="108" t="str">
        <f t="shared" si="13"/>
        <v/>
      </c>
      <c r="F82" s="108" t="str">
        <f t="shared" si="14"/>
        <v/>
      </c>
      <c r="G82" s="72" t="str">
        <f t="shared" si="8"/>
        <v/>
      </c>
    </row>
    <row r="83" spans="1:7" x14ac:dyDescent="0.25">
      <c r="A83" s="107" t="str">
        <f t="shared" si="9"/>
        <v/>
      </c>
      <c r="B83" s="86" t="str">
        <f t="shared" si="10"/>
        <v/>
      </c>
      <c r="C83" s="72" t="str">
        <f t="shared" si="11"/>
        <v/>
      </c>
      <c r="D83" s="108" t="str">
        <f t="shared" si="12"/>
        <v/>
      </c>
      <c r="E83" s="108" t="str">
        <f t="shared" si="13"/>
        <v/>
      </c>
      <c r="F83" s="108" t="str">
        <f t="shared" si="14"/>
        <v/>
      </c>
      <c r="G83" s="72" t="str">
        <f t="shared" si="8"/>
        <v/>
      </c>
    </row>
    <row r="84" spans="1:7" x14ac:dyDescent="0.25">
      <c r="A84" s="107" t="str">
        <f t="shared" si="9"/>
        <v/>
      </c>
      <c r="B84" s="86" t="str">
        <f t="shared" si="10"/>
        <v/>
      </c>
      <c r="C84" s="72" t="str">
        <f t="shared" si="11"/>
        <v/>
      </c>
      <c r="D84" s="108" t="str">
        <f t="shared" si="12"/>
        <v/>
      </c>
      <c r="E84" s="108" t="str">
        <f t="shared" si="13"/>
        <v/>
      </c>
      <c r="F84" s="108" t="str">
        <f t="shared" si="14"/>
        <v/>
      </c>
      <c r="G84" s="72" t="str">
        <f t="shared" si="8"/>
        <v/>
      </c>
    </row>
    <row r="85" spans="1:7" x14ac:dyDescent="0.25">
      <c r="A85" s="107" t="str">
        <f t="shared" si="9"/>
        <v/>
      </c>
      <c r="B85" s="86" t="str">
        <f t="shared" si="10"/>
        <v/>
      </c>
      <c r="C85" s="72" t="str">
        <f t="shared" si="11"/>
        <v/>
      </c>
      <c r="D85" s="108" t="str">
        <f t="shared" si="12"/>
        <v/>
      </c>
      <c r="E85" s="108" t="str">
        <f t="shared" si="13"/>
        <v/>
      </c>
      <c r="F85" s="108" t="str">
        <f t="shared" si="14"/>
        <v/>
      </c>
      <c r="G85" s="72" t="str">
        <f t="shared" si="8"/>
        <v/>
      </c>
    </row>
    <row r="86" spans="1:7" x14ac:dyDescent="0.25">
      <c r="A86" s="107" t="str">
        <f t="shared" si="9"/>
        <v/>
      </c>
      <c r="B86" s="86" t="str">
        <f t="shared" si="10"/>
        <v/>
      </c>
      <c r="C86" s="72" t="str">
        <f t="shared" si="11"/>
        <v/>
      </c>
      <c r="D86" s="108" t="str">
        <f t="shared" si="12"/>
        <v/>
      </c>
      <c r="E86" s="108" t="str">
        <f t="shared" si="13"/>
        <v/>
      </c>
      <c r="F86" s="108" t="str">
        <f t="shared" si="14"/>
        <v/>
      </c>
      <c r="G86" s="72" t="str">
        <f t="shared" si="8"/>
        <v/>
      </c>
    </row>
    <row r="87" spans="1:7" x14ac:dyDescent="0.25">
      <c r="A87" s="107" t="str">
        <f t="shared" si="9"/>
        <v/>
      </c>
      <c r="B87" s="86" t="str">
        <f t="shared" si="10"/>
        <v/>
      </c>
      <c r="C87" s="72" t="str">
        <f t="shared" si="11"/>
        <v/>
      </c>
      <c r="D87" s="108" t="str">
        <f t="shared" si="12"/>
        <v/>
      </c>
      <c r="E87" s="108" t="str">
        <f t="shared" si="13"/>
        <v/>
      </c>
      <c r="F87" s="108" t="str">
        <f t="shared" si="14"/>
        <v/>
      </c>
      <c r="G87" s="72" t="str">
        <f t="shared" si="8"/>
        <v/>
      </c>
    </row>
    <row r="88" spans="1:7" x14ac:dyDescent="0.25">
      <c r="A88" s="107" t="str">
        <f t="shared" si="9"/>
        <v/>
      </c>
      <c r="B88" s="86" t="str">
        <f t="shared" si="10"/>
        <v/>
      </c>
      <c r="C88" s="72" t="str">
        <f t="shared" si="11"/>
        <v/>
      </c>
      <c r="D88" s="108" t="str">
        <f t="shared" si="12"/>
        <v/>
      </c>
      <c r="E88" s="108" t="str">
        <f t="shared" si="13"/>
        <v/>
      </c>
      <c r="F88" s="108" t="str">
        <f t="shared" si="14"/>
        <v/>
      </c>
      <c r="G88" s="72" t="str">
        <f t="shared" si="8"/>
        <v/>
      </c>
    </row>
    <row r="89" spans="1:7" x14ac:dyDescent="0.25">
      <c r="A89" s="107" t="str">
        <f t="shared" si="9"/>
        <v/>
      </c>
      <c r="B89" s="86" t="str">
        <f t="shared" si="10"/>
        <v/>
      </c>
      <c r="C89" s="72" t="str">
        <f t="shared" si="11"/>
        <v/>
      </c>
      <c r="D89" s="108" t="str">
        <f t="shared" si="12"/>
        <v/>
      </c>
      <c r="E89" s="108" t="str">
        <f t="shared" si="13"/>
        <v/>
      </c>
      <c r="F89" s="108" t="str">
        <f t="shared" si="14"/>
        <v/>
      </c>
      <c r="G89" s="72" t="str">
        <f t="shared" si="8"/>
        <v/>
      </c>
    </row>
    <row r="90" spans="1:7" x14ac:dyDescent="0.25">
      <c r="A90" s="107" t="str">
        <f t="shared" si="9"/>
        <v/>
      </c>
      <c r="B90" s="86" t="str">
        <f t="shared" si="10"/>
        <v/>
      </c>
      <c r="C90" s="72" t="str">
        <f t="shared" si="11"/>
        <v/>
      </c>
      <c r="D90" s="108" t="str">
        <f t="shared" si="12"/>
        <v/>
      </c>
      <c r="E90" s="108" t="str">
        <f t="shared" si="13"/>
        <v/>
      </c>
      <c r="F90" s="108" t="str">
        <f t="shared" si="14"/>
        <v/>
      </c>
      <c r="G90" s="72" t="str">
        <f t="shared" si="8"/>
        <v/>
      </c>
    </row>
    <row r="91" spans="1:7" x14ac:dyDescent="0.25">
      <c r="A91" s="107" t="str">
        <f t="shared" si="9"/>
        <v/>
      </c>
      <c r="B91" s="86" t="str">
        <f t="shared" si="10"/>
        <v/>
      </c>
      <c r="C91" s="72" t="str">
        <f t="shared" si="11"/>
        <v/>
      </c>
      <c r="D91" s="108" t="str">
        <f t="shared" si="12"/>
        <v/>
      </c>
      <c r="E91" s="108" t="str">
        <f t="shared" si="13"/>
        <v/>
      </c>
      <c r="F91" s="108" t="str">
        <f t="shared" si="14"/>
        <v/>
      </c>
      <c r="G91" s="72" t="str">
        <f t="shared" si="8"/>
        <v/>
      </c>
    </row>
    <row r="92" spans="1:7" x14ac:dyDescent="0.25">
      <c r="A92" s="107" t="str">
        <f t="shared" si="9"/>
        <v/>
      </c>
      <c r="B92" s="86" t="str">
        <f t="shared" si="10"/>
        <v/>
      </c>
      <c r="C92" s="72" t="str">
        <f t="shared" si="11"/>
        <v/>
      </c>
      <c r="D92" s="108" t="str">
        <f t="shared" si="12"/>
        <v/>
      </c>
      <c r="E92" s="108" t="str">
        <f t="shared" si="13"/>
        <v/>
      </c>
      <c r="F92" s="108" t="str">
        <f t="shared" si="14"/>
        <v/>
      </c>
      <c r="G92" s="72" t="str">
        <f t="shared" si="8"/>
        <v/>
      </c>
    </row>
    <row r="93" spans="1:7" x14ac:dyDescent="0.25">
      <c r="A93" s="107" t="str">
        <f t="shared" si="9"/>
        <v/>
      </c>
      <c r="B93" s="86" t="str">
        <f t="shared" si="10"/>
        <v/>
      </c>
      <c r="C93" s="72" t="str">
        <f t="shared" si="11"/>
        <v/>
      </c>
      <c r="D93" s="108" t="str">
        <f t="shared" si="12"/>
        <v/>
      </c>
      <c r="E93" s="108" t="str">
        <f t="shared" si="13"/>
        <v/>
      </c>
      <c r="F93" s="108" t="str">
        <f t="shared" si="14"/>
        <v/>
      </c>
      <c r="G93" s="72" t="str">
        <f t="shared" si="8"/>
        <v/>
      </c>
    </row>
    <row r="94" spans="1:7" x14ac:dyDescent="0.25">
      <c r="A94" s="107" t="str">
        <f t="shared" si="9"/>
        <v/>
      </c>
      <c r="B94" s="86" t="str">
        <f t="shared" si="10"/>
        <v/>
      </c>
      <c r="C94" s="72" t="str">
        <f t="shared" si="11"/>
        <v/>
      </c>
      <c r="D94" s="108" t="str">
        <f t="shared" si="12"/>
        <v/>
      </c>
      <c r="E94" s="108" t="str">
        <f t="shared" si="13"/>
        <v/>
      </c>
      <c r="F94" s="108" t="str">
        <f t="shared" si="14"/>
        <v/>
      </c>
      <c r="G94" s="72" t="str">
        <f t="shared" si="8"/>
        <v/>
      </c>
    </row>
    <row r="95" spans="1:7" x14ac:dyDescent="0.25">
      <c r="A95" s="107" t="str">
        <f t="shared" si="9"/>
        <v/>
      </c>
      <c r="B95" s="86" t="str">
        <f t="shared" si="10"/>
        <v/>
      </c>
      <c r="C95" s="72" t="str">
        <f t="shared" si="11"/>
        <v/>
      </c>
      <c r="D95" s="108" t="str">
        <f t="shared" si="12"/>
        <v/>
      </c>
      <c r="E95" s="108" t="str">
        <f t="shared" si="13"/>
        <v/>
      </c>
      <c r="F95" s="108" t="str">
        <f t="shared" si="14"/>
        <v/>
      </c>
      <c r="G95" s="72" t="str">
        <f t="shared" si="8"/>
        <v/>
      </c>
    </row>
    <row r="96" spans="1:7" x14ac:dyDescent="0.25">
      <c r="A96" s="107" t="str">
        <f t="shared" si="9"/>
        <v/>
      </c>
      <c r="B96" s="86" t="str">
        <f t="shared" si="10"/>
        <v/>
      </c>
      <c r="C96" s="72" t="str">
        <f t="shared" si="11"/>
        <v/>
      </c>
      <c r="D96" s="108" t="str">
        <f t="shared" si="12"/>
        <v/>
      </c>
      <c r="E96" s="108" t="str">
        <f t="shared" si="13"/>
        <v/>
      </c>
      <c r="F96" s="108" t="str">
        <f t="shared" si="14"/>
        <v/>
      </c>
      <c r="G96" s="72" t="str">
        <f t="shared" si="8"/>
        <v/>
      </c>
    </row>
    <row r="97" spans="1:7" x14ac:dyDescent="0.25">
      <c r="A97" s="107" t="str">
        <f t="shared" si="9"/>
        <v/>
      </c>
      <c r="B97" s="86" t="str">
        <f t="shared" si="10"/>
        <v/>
      </c>
      <c r="C97" s="72" t="str">
        <f t="shared" si="11"/>
        <v/>
      </c>
      <c r="D97" s="108" t="str">
        <f t="shared" si="12"/>
        <v/>
      </c>
      <c r="E97" s="108" t="str">
        <f t="shared" si="13"/>
        <v/>
      </c>
      <c r="F97" s="108" t="str">
        <f t="shared" si="14"/>
        <v/>
      </c>
      <c r="G97" s="72" t="str">
        <f t="shared" si="8"/>
        <v/>
      </c>
    </row>
    <row r="98" spans="1:7" x14ac:dyDescent="0.25">
      <c r="A98" s="107" t="str">
        <f t="shared" si="9"/>
        <v/>
      </c>
      <c r="B98" s="86" t="str">
        <f t="shared" si="10"/>
        <v/>
      </c>
      <c r="C98" s="72" t="str">
        <f t="shared" si="11"/>
        <v/>
      </c>
      <c r="D98" s="108" t="str">
        <f t="shared" si="12"/>
        <v/>
      </c>
      <c r="E98" s="108" t="str">
        <f t="shared" si="13"/>
        <v/>
      </c>
      <c r="F98" s="108" t="str">
        <f t="shared" si="14"/>
        <v/>
      </c>
      <c r="G98" s="72" t="str">
        <f t="shared" si="8"/>
        <v/>
      </c>
    </row>
    <row r="99" spans="1:7" x14ac:dyDescent="0.25">
      <c r="A99" s="107" t="str">
        <f t="shared" si="9"/>
        <v/>
      </c>
      <c r="B99" s="86" t="str">
        <f t="shared" si="10"/>
        <v/>
      </c>
      <c r="C99" s="72" t="str">
        <f t="shared" si="11"/>
        <v/>
      </c>
      <c r="D99" s="108" t="str">
        <f t="shared" si="12"/>
        <v/>
      </c>
      <c r="E99" s="108" t="str">
        <f t="shared" si="13"/>
        <v/>
      </c>
      <c r="F99" s="108" t="str">
        <f t="shared" si="14"/>
        <v/>
      </c>
      <c r="G99" s="72" t="str">
        <f t="shared" si="8"/>
        <v/>
      </c>
    </row>
    <row r="100" spans="1:7" x14ac:dyDescent="0.25">
      <c r="A100" s="107" t="str">
        <f t="shared" si="9"/>
        <v/>
      </c>
      <c r="B100" s="86" t="str">
        <f t="shared" si="10"/>
        <v/>
      </c>
      <c r="C100" s="72" t="str">
        <f t="shared" si="11"/>
        <v/>
      </c>
      <c r="D100" s="108" t="str">
        <f t="shared" si="12"/>
        <v/>
      </c>
      <c r="E100" s="108" t="str">
        <f t="shared" si="13"/>
        <v/>
      </c>
      <c r="F100" s="108" t="str">
        <f t="shared" si="14"/>
        <v/>
      </c>
      <c r="G100" s="72" t="str">
        <f t="shared" si="8"/>
        <v/>
      </c>
    </row>
    <row r="101" spans="1:7" x14ac:dyDescent="0.25">
      <c r="A101" s="107" t="str">
        <f t="shared" si="9"/>
        <v/>
      </c>
      <c r="B101" s="86" t="str">
        <f t="shared" si="10"/>
        <v/>
      </c>
      <c r="C101" s="72" t="str">
        <f t="shared" si="11"/>
        <v/>
      </c>
      <c r="D101" s="108" t="str">
        <f t="shared" si="12"/>
        <v/>
      </c>
      <c r="E101" s="108" t="str">
        <f t="shared" si="13"/>
        <v/>
      </c>
      <c r="F101" s="108" t="str">
        <f t="shared" si="14"/>
        <v/>
      </c>
      <c r="G101" s="72" t="str">
        <f t="shared" si="8"/>
        <v/>
      </c>
    </row>
    <row r="102" spans="1:7" x14ac:dyDescent="0.25">
      <c r="A102" s="107" t="str">
        <f t="shared" si="9"/>
        <v/>
      </c>
      <c r="B102" s="86" t="str">
        <f t="shared" si="10"/>
        <v/>
      </c>
      <c r="C102" s="72" t="str">
        <f t="shared" si="11"/>
        <v/>
      </c>
      <c r="D102" s="108" t="str">
        <f t="shared" si="12"/>
        <v/>
      </c>
      <c r="E102" s="108" t="str">
        <f t="shared" si="13"/>
        <v/>
      </c>
      <c r="F102" s="108" t="str">
        <f t="shared" si="14"/>
        <v/>
      </c>
      <c r="G102" s="72" t="str">
        <f t="shared" si="8"/>
        <v/>
      </c>
    </row>
    <row r="103" spans="1:7" x14ac:dyDescent="0.25">
      <c r="A103" s="107" t="str">
        <f t="shared" si="9"/>
        <v/>
      </c>
      <c r="B103" s="86" t="str">
        <f t="shared" si="10"/>
        <v/>
      </c>
      <c r="C103" s="72" t="str">
        <f t="shared" si="11"/>
        <v/>
      </c>
      <c r="D103" s="108" t="str">
        <f t="shared" si="12"/>
        <v/>
      </c>
      <c r="E103" s="108" t="str">
        <f t="shared" si="13"/>
        <v/>
      </c>
      <c r="F103" s="108" t="str">
        <f t="shared" si="14"/>
        <v/>
      </c>
      <c r="G103" s="72" t="str">
        <f t="shared" si="8"/>
        <v/>
      </c>
    </row>
    <row r="104" spans="1:7" x14ac:dyDescent="0.25">
      <c r="A104" s="107" t="str">
        <f t="shared" si="9"/>
        <v/>
      </c>
      <c r="B104" s="86" t="str">
        <f t="shared" si="10"/>
        <v/>
      </c>
      <c r="C104" s="72" t="str">
        <f t="shared" si="11"/>
        <v/>
      </c>
      <c r="D104" s="108" t="str">
        <f t="shared" si="12"/>
        <v/>
      </c>
      <c r="E104" s="108" t="str">
        <f t="shared" si="13"/>
        <v/>
      </c>
      <c r="F104" s="108" t="str">
        <f t="shared" si="14"/>
        <v/>
      </c>
      <c r="G104" s="72" t="str">
        <f t="shared" si="8"/>
        <v/>
      </c>
    </row>
    <row r="105" spans="1:7" x14ac:dyDescent="0.25">
      <c r="A105" s="107" t="str">
        <f t="shared" si="9"/>
        <v/>
      </c>
      <c r="B105" s="86" t="str">
        <f t="shared" si="10"/>
        <v/>
      </c>
      <c r="C105" s="72" t="str">
        <f t="shared" si="11"/>
        <v/>
      </c>
      <c r="D105" s="108" t="str">
        <f t="shared" si="12"/>
        <v/>
      </c>
      <c r="E105" s="108" t="str">
        <f t="shared" si="13"/>
        <v/>
      </c>
      <c r="F105" s="108" t="str">
        <f t="shared" si="14"/>
        <v/>
      </c>
      <c r="G105" s="72" t="str">
        <f t="shared" si="8"/>
        <v/>
      </c>
    </row>
    <row r="106" spans="1:7" x14ac:dyDescent="0.25">
      <c r="A106" s="107" t="str">
        <f t="shared" si="9"/>
        <v/>
      </c>
      <c r="B106" s="86" t="str">
        <f t="shared" si="10"/>
        <v/>
      </c>
      <c r="C106" s="72" t="str">
        <f t="shared" si="11"/>
        <v/>
      </c>
      <c r="D106" s="108" t="str">
        <f t="shared" si="12"/>
        <v/>
      </c>
      <c r="E106" s="108" t="str">
        <f t="shared" si="13"/>
        <v/>
      </c>
      <c r="F106" s="108" t="str">
        <f t="shared" si="14"/>
        <v/>
      </c>
      <c r="G106" s="72" t="str">
        <f t="shared" si="8"/>
        <v/>
      </c>
    </row>
    <row r="107" spans="1:7" x14ac:dyDescent="0.25">
      <c r="A107" s="107" t="str">
        <f t="shared" si="9"/>
        <v/>
      </c>
      <c r="B107" s="86" t="str">
        <f t="shared" si="10"/>
        <v/>
      </c>
      <c r="C107" s="72" t="str">
        <f t="shared" si="11"/>
        <v/>
      </c>
      <c r="D107" s="108" t="str">
        <f t="shared" si="12"/>
        <v/>
      </c>
      <c r="E107" s="108" t="str">
        <f t="shared" si="13"/>
        <v/>
      </c>
      <c r="F107" s="108" t="str">
        <f t="shared" si="14"/>
        <v/>
      </c>
      <c r="G107" s="72" t="str">
        <f t="shared" si="8"/>
        <v/>
      </c>
    </row>
    <row r="108" spans="1:7" x14ac:dyDescent="0.25">
      <c r="A108" s="107" t="str">
        <f t="shared" si="9"/>
        <v/>
      </c>
      <c r="B108" s="86" t="str">
        <f t="shared" si="10"/>
        <v/>
      </c>
      <c r="C108" s="72" t="str">
        <f t="shared" si="11"/>
        <v/>
      </c>
      <c r="D108" s="108" t="str">
        <f t="shared" si="12"/>
        <v/>
      </c>
      <c r="E108" s="108" t="str">
        <f t="shared" si="13"/>
        <v/>
      </c>
      <c r="F108" s="108" t="str">
        <f t="shared" si="14"/>
        <v/>
      </c>
      <c r="G108" s="72" t="str">
        <f t="shared" si="8"/>
        <v/>
      </c>
    </row>
    <row r="109" spans="1:7" x14ac:dyDescent="0.25">
      <c r="A109" s="107" t="str">
        <f t="shared" si="9"/>
        <v/>
      </c>
      <c r="B109" s="86" t="str">
        <f t="shared" si="10"/>
        <v/>
      </c>
      <c r="C109" s="72" t="str">
        <f t="shared" si="11"/>
        <v/>
      </c>
      <c r="D109" s="108" t="str">
        <f t="shared" si="12"/>
        <v/>
      </c>
      <c r="E109" s="108" t="str">
        <f t="shared" si="13"/>
        <v/>
      </c>
      <c r="F109" s="108" t="str">
        <f t="shared" si="14"/>
        <v/>
      </c>
      <c r="G109" s="72" t="str">
        <f t="shared" si="8"/>
        <v/>
      </c>
    </row>
    <row r="110" spans="1:7" x14ac:dyDescent="0.25">
      <c r="A110" s="107" t="str">
        <f t="shared" si="9"/>
        <v/>
      </c>
      <c r="B110" s="86" t="str">
        <f t="shared" si="10"/>
        <v/>
      </c>
      <c r="C110" s="72" t="str">
        <f t="shared" si="11"/>
        <v/>
      </c>
      <c r="D110" s="108" t="str">
        <f t="shared" si="12"/>
        <v/>
      </c>
      <c r="E110" s="108" t="str">
        <f t="shared" si="13"/>
        <v/>
      </c>
      <c r="F110" s="108" t="str">
        <f t="shared" si="14"/>
        <v/>
      </c>
      <c r="G110" s="72" t="str">
        <f t="shared" si="8"/>
        <v/>
      </c>
    </row>
    <row r="111" spans="1:7" x14ac:dyDescent="0.25">
      <c r="A111" s="107" t="str">
        <f t="shared" si="9"/>
        <v/>
      </c>
      <c r="B111" s="86" t="str">
        <f t="shared" si="10"/>
        <v/>
      </c>
      <c r="C111" s="72" t="str">
        <f t="shared" si="11"/>
        <v/>
      </c>
      <c r="D111" s="108" t="str">
        <f t="shared" si="12"/>
        <v/>
      </c>
      <c r="E111" s="108" t="str">
        <f t="shared" si="13"/>
        <v/>
      </c>
      <c r="F111" s="108" t="str">
        <f t="shared" si="14"/>
        <v/>
      </c>
      <c r="G111" s="72" t="str">
        <f t="shared" si="8"/>
        <v/>
      </c>
    </row>
    <row r="112" spans="1:7" x14ac:dyDescent="0.25">
      <c r="A112" s="107" t="str">
        <f t="shared" si="9"/>
        <v/>
      </c>
      <c r="B112" s="86" t="str">
        <f t="shared" si="10"/>
        <v/>
      </c>
      <c r="C112" s="72" t="str">
        <f t="shared" si="11"/>
        <v/>
      </c>
      <c r="D112" s="108" t="str">
        <f t="shared" si="12"/>
        <v/>
      </c>
      <c r="E112" s="108" t="str">
        <f t="shared" si="13"/>
        <v/>
      </c>
      <c r="F112" s="108" t="str">
        <f t="shared" si="14"/>
        <v/>
      </c>
      <c r="G112" s="72" t="str">
        <f t="shared" si="8"/>
        <v/>
      </c>
    </row>
    <row r="113" spans="1:7" x14ac:dyDescent="0.25">
      <c r="A113" s="107" t="str">
        <f t="shared" si="9"/>
        <v/>
      </c>
      <c r="B113" s="86" t="str">
        <f t="shared" si="10"/>
        <v/>
      </c>
      <c r="C113" s="72" t="str">
        <f t="shared" si="11"/>
        <v/>
      </c>
      <c r="D113" s="108" t="str">
        <f t="shared" si="12"/>
        <v/>
      </c>
      <c r="E113" s="108" t="str">
        <f t="shared" si="13"/>
        <v/>
      </c>
      <c r="F113" s="108" t="str">
        <f t="shared" si="14"/>
        <v/>
      </c>
      <c r="G113" s="72" t="str">
        <f t="shared" si="8"/>
        <v/>
      </c>
    </row>
    <row r="114" spans="1:7" x14ac:dyDescent="0.25">
      <c r="A114" s="107" t="str">
        <f t="shared" si="9"/>
        <v/>
      </c>
      <c r="B114" s="86" t="str">
        <f t="shared" si="10"/>
        <v/>
      </c>
      <c r="C114" s="72" t="str">
        <f t="shared" si="11"/>
        <v/>
      </c>
      <c r="D114" s="108" t="str">
        <f t="shared" si="12"/>
        <v/>
      </c>
      <c r="E114" s="108" t="str">
        <f t="shared" si="13"/>
        <v/>
      </c>
      <c r="F114" s="108" t="str">
        <f t="shared" si="14"/>
        <v/>
      </c>
      <c r="G114" s="72" t="str">
        <f t="shared" si="8"/>
        <v/>
      </c>
    </row>
    <row r="115" spans="1:7" x14ac:dyDescent="0.25">
      <c r="A115" s="107" t="str">
        <f t="shared" si="9"/>
        <v/>
      </c>
      <c r="B115" s="86" t="str">
        <f t="shared" si="10"/>
        <v/>
      </c>
      <c r="C115" s="72" t="str">
        <f t="shared" si="11"/>
        <v/>
      </c>
      <c r="D115" s="108" t="str">
        <f t="shared" si="12"/>
        <v/>
      </c>
      <c r="E115" s="108" t="str">
        <f t="shared" si="13"/>
        <v/>
      </c>
      <c r="F115" s="108" t="str">
        <f t="shared" si="14"/>
        <v/>
      </c>
      <c r="G115" s="72" t="str">
        <f t="shared" si="8"/>
        <v/>
      </c>
    </row>
    <row r="116" spans="1:7" x14ac:dyDescent="0.25">
      <c r="A116" s="107" t="str">
        <f t="shared" si="9"/>
        <v/>
      </c>
      <c r="B116" s="86" t="str">
        <f t="shared" si="10"/>
        <v/>
      </c>
      <c r="C116" s="72" t="str">
        <f t="shared" si="11"/>
        <v/>
      </c>
      <c r="D116" s="108" t="str">
        <f t="shared" si="12"/>
        <v/>
      </c>
      <c r="E116" s="108" t="str">
        <f t="shared" si="13"/>
        <v/>
      </c>
      <c r="F116" s="108" t="str">
        <f t="shared" si="14"/>
        <v/>
      </c>
      <c r="G116" s="72" t="str">
        <f t="shared" si="8"/>
        <v/>
      </c>
    </row>
    <row r="117" spans="1:7" x14ac:dyDescent="0.25">
      <c r="A117" s="107" t="str">
        <f t="shared" si="9"/>
        <v/>
      </c>
      <c r="B117" s="86" t="str">
        <f t="shared" si="10"/>
        <v/>
      </c>
      <c r="C117" s="72" t="str">
        <f t="shared" si="11"/>
        <v/>
      </c>
      <c r="D117" s="108" t="str">
        <f t="shared" si="12"/>
        <v/>
      </c>
      <c r="E117" s="108" t="str">
        <f t="shared" si="13"/>
        <v/>
      </c>
      <c r="F117" s="108" t="str">
        <f t="shared" si="14"/>
        <v/>
      </c>
      <c r="G117" s="72" t="str">
        <f t="shared" si="8"/>
        <v/>
      </c>
    </row>
    <row r="118" spans="1:7" x14ac:dyDescent="0.25">
      <c r="A118" s="107" t="str">
        <f t="shared" si="9"/>
        <v/>
      </c>
      <c r="B118" s="86" t="str">
        <f t="shared" si="10"/>
        <v/>
      </c>
      <c r="C118" s="72" t="str">
        <f t="shared" si="11"/>
        <v/>
      </c>
      <c r="D118" s="108" t="str">
        <f t="shared" si="12"/>
        <v/>
      </c>
      <c r="E118" s="108" t="str">
        <f t="shared" si="13"/>
        <v/>
      </c>
      <c r="F118" s="108" t="str">
        <f t="shared" si="14"/>
        <v/>
      </c>
      <c r="G118" s="72" t="str">
        <f t="shared" si="8"/>
        <v/>
      </c>
    </row>
    <row r="119" spans="1:7" x14ac:dyDescent="0.25">
      <c r="A119" s="107" t="str">
        <f t="shared" si="9"/>
        <v/>
      </c>
      <c r="B119" s="86" t="str">
        <f t="shared" si="10"/>
        <v/>
      </c>
      <c r="C119" s="72" t="str">
        <f t="shared" si="11"/>
        <v/>
      </c>
      <c r="D119" s="108" t="str">
        <f t="shared" si="12"/>
        <v/>
      </c>
      <c r="E119" s="108" t="str">
        <f t="shared" si="13"/>
        <v/>
      </c>
      <c r="F119" s="108" t="str">
        <f t="shared" si="14"/>
        <v/>
      </c>
      <c r="G119" s="72" t="str">
        <f t="shared" si="8"/>
        <v/>
      </c>
    </row>
    <row r="120" spans="1:7" x14ac:dyDescent="0.25">
      <c r="A120" s="107" t="str">
        <f t="shared" si="9"/>
        <v/>
      </c>
      <c r="B120" s="86" t="str">
        <f t="shared" si="10"/>
        <v/>
      </c>
      <c r="C120" s="72" t="str">
        <f t="shared" si="11"/>
        <v/>
      </c>
      <c r="D120" s="108" t="str">
        <f t="shared" si="12"/>
        <v/>
      </c>
      <c r="E120" s="108" t="str">
        <f t="shared" si="13"/>
        <v/>
      </c>
      <c r="F120" s="108" t="str">
        <f t="shared" si="14"/>
        <v/>
      </c>
      <c r="G120" s="72" t="str">
        <f t="shared" si="8"/>
        <v/>
      </c>
    </row>
    <row r="121" spans="1:7" x14ac:dyDescent="0.25">
      <c r="A121" s="107" t="str">
        <f t="shared" si="9"/>
        <v/>
      </c>
      <c r="B121" s="86" t="str">
        <f t="shared" si="10"/>
        <v/>
      </c>
      <c r="C121" s="72" t="str">
        <f t="shared" si="11"/>
        <v/>
      </c>
      <c r="D121" s="108" t="str">
        <f t="shared" si="12"/>
        <v/>
      </c>
      <c r="E121" s="108" t="str">
        <f t="shared" si="13"/>
        <v/>
      </c>
      <c r="F121" s="108" t="str">
        <f t="shared" si="14"/>
        <v/>
      </c>
      <c r="G121" s="72" t="str">
        <f t="shared" si="8"/>
        <v/>
      </c>
    </row>
    <row r="122" spans="1:7" x14ac:dyDescent="0.25">
      <c r="A122" s="107" t="str">
        <f t="shared" si="9"/>
        <v/>
      </c>
      <c r="B122" s="86" t="str">
        <f t="shared" si="10"/>
        <v/>
      </c>
      <c r="C122" s="72" t="str">
        <f t="shared" si="11"/>
        <v/>
      </c>
      <c r="D122" s="108" t="str">
        <f t="shared" si="12"/>
        <v/>
      </c>
      <c r="E122" s="108" t="str">
        <f t="shared" si="13"/>
        <v/>
      </c>
      <c r="F122" s="108" t="str">
        <f t="shared" si="14"/>
        <v/>
      </c>
      <c r="G122" s="72" t="str">
        <f t="shared" si="8"/>
        <v/>
      </c>
    </row>
    <row r="123" spans="1:7" x14ac:dyDescent="0.25">
      <c r="A123" s="107" t="str">
        <f t="shared" si="9"/>
        <v/>
      </c>
      <c r="B123" s="86" t="str">
        <f t="shared" si="10"/>
        <v/>
      </c>
      <c r="C123" s="72" t="str">
        <f t="shared" si="11"/>
        <v/>
      </c>
      <c r="D123" s="108" t="str">
        <f t="shared" si="12"/>
        <v/>
      </c>
      <c r="E123" s="108" t="str">
        <f t="shared" si="13"/>
        <v/>
      </c>
      <c r="F123" s="108" t="str">
        <f t="shared" si="14"/>
        <v/>
      </c>
      <c r="G123" s="72" t="str">
        <f t="shared" si="8"/>
        <v/>
      </c>
    </row>
    <row r="124" spans="1:7" x14ac:dyDescent="0.25">
      <c r="A124" s="107" t="str">
        <f t="shared" si="9"/>
        <v/>
      </c>
      <c r="B124" s="86" t="str">
        <f t="shared" si="10"/>
        <v/>
      </c>
      <c r="C124" s="72" t="str">
        <f t="shared" si="11"/>
        <v/>
      </c>
      <c r="D124" s="108" t="str">
        <f t="shared" si="12"/>
        <v/>
      </c>
      <c r="E124" s="108" t="str">
        <f t="shared" si="13"/>
        <v/>
      </c>
      <c r="F124" s="108" t="str">
        <f t="shared" si="14"/>
        <v/>
      </c>
      <c r="G124" s="72" t="str">
        <f t="shared" si="8"/>
        <v/>
      </c>
    </row>
    <row r="125" spans="1:7" x14ac:dyDescent="0.25">
      <c r="A125" s="107" t="str">
        <f t="shared" si="9"/>
        <v/>
      </c>
      <c r="B125" s="86" t="str">
        <f t="shared" si="10"/>
        <v/>
      </c>
      <c r="C125" s="72" t="str">
        <f t="shared" si="11"/>
        <v/>
      </c>
      <c r="D125" s="108" t="str">
        <f t="shared" si="12"/>
        <v/>
      </c>
      <c r="E125" s="108" t="str">
        <f t="shared" si="13"/>
        <v/>
      </c>
      <c r="F125" s="108" t="str">
        <f t="shared" si="14"/>
        <v/>
      </c>
      <c r="G125" s="72" t="str">
        <f t="shared" si="8"/>
        <v/>
      </c>
    </row>
    <row r="126" spans="1:7" x14ac:dyDescent="0.25">
      <c r="A126" s="107" t="str">
        <f t="shared" si="9"/>
        <v/>
      </c>
      <c r="B126" s="86" t="str">
        <f t="shared" si="10"/>
        <v/>
      </c>
      <c r="C126" s="72" t="str">
        <f t="shared" si="11"/>
        <v/>
      </c>
      <c r="D126" s="108" t="str">
        <f t="shared" si="12"/>
        <v/>
      </c>
      <c r="E126" s="108" t="str">
        <f t="shared" si="13"/>
        <v/>
      </c>
      <c r="F126" s="108" t="str">
        <f t="shared" si="14"/>
        <v/>
      </c>
      <c r="G126" s="72" t="str">
        <f t="shared" si="8"/>
        <v/>
      </c>
    </row>
    <row r="127" spans="1:7" x14ac:dyDescent="0.25">
      <c r="A127" s="107" t="str">
        <f t="shared" si="9"/>
        <v/>
      </c>
      <c r="B127" s="86" t="str">
        <f t="shared" si="10"/>
        <v/>
      </c>
      <c r="C127" s="72" t="str">
        <f t="shared" si="11"/>
        <v/>
      </c>
      <c r="D127" s="108" t="str">
        <f t="shared" si="12"/>
        <v/>
      </c>
      <c r="E127" s="108" t="str">
        <f t="shared" si="13"/>
        <v/>
      </c>
      <c r="F127" s="108" t="str">
        <f t="shared" si="14"/>
        <v/>
      </c>
      <c r="G127" s="72" t="str">
        <f t="shared" si="8"/>
        <v/>
      </c>
    </row>
    <row r="128" spans="1:7" x14ac:dyDescent="0.25">
      <c r="A128" s="107" t="str">
        <f t="shared" si="9"/>
        <v/>
      </c>
      <c r="B128" s="86" t="str">
        <f t="shared" si="10"/>
        <v/>
      </c>
      <c r="C128" s="72" t="str">
        <f t="shared" si="11"/>
        <v/>
      </c>
      <c r="D128" s="108" t="str">
        <f t="shared" si="12"/>
        <v/>
      </c>
      <c r="E128" s="108" t="str">
        <f t="shared" si="13"/>
        <v/>
      </c>
      <c r="F128" s="108" t="str">
        <f t="shared" si="14"/>
        <v/>
      </c>
      <c r="G128" s="72" t="str">
        <f t="shared" si="8"/>
        <v/>
      </c>
    </row>
    <row r="129" spans="1:7" x14ac:dyDescent="0.25">
      <c r="A129" s="107" t="str">
        <f t="shared" si="9"/>
        <v/>
      </c>
      <c r="B129" s="86" t="str">
        <f t="shared" si="10"/>
        <v/>
      </c>
      <c r="C129" s="72" t="str">
        <f t="shared" si="11"/>
        <v/>
      </c>
      <c r="D129" s="108" t="str">
        <f t="shared" si="12"/>
        <v/>
      </c>
      <c r="E129" s="108" t="str">
        <f t="shared" si="13"/>
        <v/>
      </c>
      <c r="F129" s="108" t="str">
        <f t="shared" si="14"/>
        <v/>
      </c>
      <c r="G129" s="72" t="str">
        <f t="shared" si="8"/>
        <v/>
      </c>
    </row>
    <row r="130" spans="1:7" x14ac:dyDescent="0.25">
      <c r="A130" s="107" t="str">
        <f t="shared" si="9"/>
        <v/>
      </c>
      <c r="B130" s="86" t="str">
        <f t="shared" si="10"/>
        <v/>
      </c>
      <c r="C130" s="72" t="str">
        <f t="shared" si="11"/>
        <v/>
      </c>
      <c r="D130" s="108" t="str">
        <f t="shared" si="12"/>
        <v/>
      </c>
      <c r="E130" s="108" t="str">
        <f t="shared" si="13"/>
        <v/>
      </c>
      <c r="F130" s="108" t="str">
        <f t="shared" si="14"/>
        <v/>
      </c>
      <c r="G130" s="72" t="str">
        <f t="shared" si="8"/>
        <v/>
      </c>
    </row>
    <row r="131" spans="1:7" x14ac:dyDescent="0.25">
      <c r="A131" s="107" t="str">
        <f t="shared" si="9"/>
        <v/>
      </c>
      <c r="B131" s="86" t="str">
        <f t="shared" si="10"/>
        <v/>
      </c>
      <c r="C131" s="72" t="str">
        <f t="shared" si="11"/>
        <v/>
      </c>
      <c r="D131" s="108" t="str">
        <f t="shared" si="12"/>
        <v/>
      </c>
      <c r="E131" s="108" t="str">
        <f t="shared" si="13"/>
        <v/>
      </c>
      <c r="F131" s="108" t="str">
        <f t="shared" si="14"/>
        <v/>
      </c>
      <c r="G131" s="72" t="str">
        <f t="shared" si="8"/>
        <v/>
      </c>
    </row>
    <row r="132" spans="1:7" x14ac:dyDescent="0.25">
      <c r="A132" s="107" t="str">
        <f t="shared" si="9"/>
        <v/>
      </c>
      <c r="B132" s="86" t="str">
        <f t="shared" si="10"/>
        <v/>
      </c>
      <c r="C132" s="72" t="str">
        <f t="shared" si="11"/>
        <v/>
      </c>
      <c r="D132" s="108" t="str">
        <f t="shared" si="12"/>
        <v/>
      </c>
      <c r="E132" s="108" t="str">
        <f t="shared" si="13"/>
        <v/>
      </c>
      <c r="F132" s="108" t="str">
        <f t="shared" si="14"/>
        <v/>
      </c>
      <c r="G132" s="72" t="str">
        <f t="shared" si="8"/>
        <v/>
      </c>
    </row>
    <row r="133" spans="1:7" x14ac:dyDescent="0.25">
      <c r="A133" s="107" t="str">
        <f t="shared" si="9"/>
        <v/>
      </c>
      <c r="B133" s="86" t="str">
        <f t="shared" si="10"/>
        <v/>
      </c>
      <c r="C133" s="72" t="str">
        <f t="shared" si="11"/>
        <v/>
      </c>
      <c r="D133" s="108" t="str">
        <f t="shared" si="12"/>
        <v/>
      </c>
      <c r="E133" s="108" t="str">
        <f t="shared" si="13"/>
        <v/>
      </c>
      <c r="F133" s="108" t="str">
        <f t="shared" si="14"/>
        <v/>
      </c>
      <c r="G133" s="72" t="str">
        <f t="shared" si="8"/>
        <v/>
      </c>
    </row>
    <row r="134" spans="1:7" x14ac:dyDescent="0.25">
      <c r="A134" s="107" t="str">
        <f t="shared" si="9"/>
        <v/>
      </c>
      <c r="B134" s="86" t="str">
        <f t="shared" si="10"/>
        <v/>
      </c>
      <c r="C134" s="72" t="str">
        <f t="shared" si="11"/>
        <v/>
      </c>
      <c r="D134" s="108" t="str">
        <f t="shared" si="12"/>
        <v/>
      </c>
      <c r="E134" s="108" t="str">
        <f t="shared" si="13"/>
        <v/>
      </c>
      <c r="F134" s="108" t="str">
        <f t="shared" si="14"/>
        <v/>
      </c>
      <c r="G134" s="72" t="str">
        <f t="shared" si="8"/>
        <v/>
      </c>
    </row>
    <row r="135" spans="1:7" x14ac:dyDescent="0.25">
      <c r="A135" s="107" t="str">
        <f t="shared" si="9"/>
        <v/>
      </c>
      <c r="B135" s="86" t="str">
        <f t="shared" si="10"/>
        <v/>
      </c>
      <c r="C135" s="72" t="str">
        <f t="shared" si="11"/>
        <v/>
      </c>
      <c r="D135" s="108" t="str">
        <f t="shared" si="12"/>
        <v/>
      </c>
      <c r="E135" s="108" t="str">
        <f t="shared" si="13"/>
        <v/>
      </c>
      <c r="F135" s="108" t="str">
        <f t="shared" si="14"/>
        <v/>
      </c>
      <c r="G135" s="72" t="str">
        <f t="shared" si="8"/>
        <v/>
      </c>
    </row>
    <row r="136" spans="1:7" x14ac:dyDescent="0.25">
      <c r="A136" s="107" t="str">
        <f t="shared" si="9"/>
        <v/>
      </c>
      <c r="B136" s="86" t="str">
        <f t="shared" si="10"/>
        <v/>
      </c>
      <c r="C136" s="72" t="str">
        <f t="shared" si="11"/>
        <v/>
      </c>
      <c r="D136" s="108" t="str">
        <f t="shared" si="12"/>
        <v/>
      </c>
      <c r="E136" s="108" t="str">
        <f t="shared" si="13"/>
        <v/>
      </c>
      <c r="F136" s="108" t="str">
        <f t="shared" si="14"/>
        <v/>
      </c>
      <c r="G136" s="72" t="str">
        <f t="shared" si="8"/>
        <v/>
      </c>
    </row>
    <row r="137" spans="1:7" x14ac:dyDescent="0.25">
      <c r="A137" s="107" t="str">
        <f t="shared" si="9"/>
        <v/>
      </c>
      <c r="B137" s="86" t="str">
        <f t="shared" si="10"/>
        <v/>
      </c>
      <c r="C137" s="72" t="str">
        <f t="shared" si="11"/>
        <v/>
      </c>
      <c r="D137" s="108" t="str">
        <f t="shared" si="12"/>
        <v/>
      </c>
      <c r="E137" s="108" t="str">
        <f t="shared" si="13"/>
        <v/>
      </c>
      <c r="F137" s="108" t="str">
        <f t="shared" si="14"/>
        <v/>
      </c>
      <c r="G137" s="72" t="str">
        <f t="shared" si="8"/>
        <v/>
      </c>
    </row>
    <row r="138" spans="1:7" x14ac:dyDescent="0.25">
      <c r="A138" s="107" t="str">
        <f t="shared" si="9"/>
        <v/>
      </c>
      <c r="B138" s="86" t="str">
        <f t="shared" si="10"/>
        <v/>
      </c>
      <c r="C138" s="72" t="str">
        <f t="shared" si="11"/>
        <v/>
      </c>
      <c r="D138" s="108" t="str">
        <f t="shared" si="12"/>
        <v/>
      </c>
      <c r="E138" s="108" t="str">
        <f t="shared" si="13"/>
        <v/>
      </c>
      <c r="F138" s="108" t="str">
        <f t="shared" si="14"/>
        <v/>
      </c>
      <c r="G138" s="72" t="str">
        <f t="shared" si="8"/>
        <v/>
      </c>
    </row>
    <row r="139" spans="1:7" x14ac:dyDescent="0.25">
      <c r="A139" s="107" t="str">
        <f t="shared" si="9"/>
        <v/>
      </c>
      <c r="B139" s="86" t="str">
        <f t="shared" si="10"/>
        <v/>
      </c>
      <c r="C139" s="72" t="str">
        <f t="shared" si="11"/>
        <v/>
      </c>
      <c r="D139" s="108" t="str">
        <f t="shared" si="12"/>
        <v/>
      </c>
      <c r="E139" s="108" t="str">
        <f t="shared" si="13"/>
        <v/>
      </c>
      <c r="F139" s="108" t="str">
        <f t="shared" si="14"/>
        <v/>
      </c>
      <c r="G139" s="72" t="str">
        <f t="shared" si="8"/>
        <v/>
      </c>
    </row>
    <row r="140" spans="1:7" x14ac:dyDescent="0.25">
      <c r="A140" s="107" t="str">
        <f t="shared" si="9"/>
        <v/>
      </c>
      <c r="B140" s="86" t="str">
        <f t="shared" si="10"/>
        <v/>
      </c>
      <c r="C140" s="72" t="str">
        <f t="shared" si="11"/>
        <v/>
      </c>
      <c r="D140" s="108" t="str">
        <f t="shared" si="12"/>
        <v/>
      </c>
      <c r="E140" s="108" t="str">
        <f t="shared" si="13"/>
        <v/>
      </c>
      <c r="F140" s="108" t="str">
        <f t="shared" si="14"/>
        <v/>
      </c>
      <c r="G140" s="72" t="str">
        <f t="shared" si="8"/>
        <v/>
      </c>
    </row>
    <row r="141" spans="1:7" x14ac:dyDescent="0.25">
      <c r="A141" s="107" t="str">
        <f t="shared" si="9"/>
        <v/>
      </c>
      <c r="B141" s="86" t="str">
        <f t="shared" si="10"/>
        <v/>
      </c>
      <c r="C141" s="72" t="str">
        <f t="shared" si="11"/>
        <v/>
      </c>
      <c r="D141" s="108" t="str">
        <f t="shared" si="12"/>
        <v/>
      </c>
      <c r="E141" s="108" t="str">
        <f t="shared" si="13"/>
        <v/>
      </c>
      <c r="F141" s="108" t="str">
        <f t="shared" si="14"/>
        <v/>
      </c>
      <c r="G141" s="72" t="str">
        <f t="shared" si="8"/>
        <v/>
      </c>
    </row>
    <row r="142" spans="1:7" x14ac:dyDescent="0.25">
      <c r="A142" s="107" t="str">
        <f t="shared" si="9"/>
        <v/>
      </c>
      <c r="B142" s="86" t="str">
        <f t="shared" si="10"/>
        <v/>
      </c>
      <c r="C142" s="72" t="str">
        <f t="shared" si="11"/>
        <v/>
      </c>
      <c r="D142" s="108" t="str">
        <f t="shared" si="12"/>
        <v/>
      </c>
      <c r="E142" s="108" t="str">
        <f t="shared" si="13"/>
        <v/>
      </c>
      <c r="F142" s="108" t="str">
        <f t="shared" si="14"/>
        <v/>
      </c>
      <c r="G142" s="72" t="str">
        <f t="shared" si="8"/>
        <v/>
      </c>
    </row>
    <row r="143" spans="1:7" x14ac:dyDescent="0.25">
      <c r="A143" s="107" t="str">
        <f t="shared" si="9"/>
        <v/>
      </c>
      <c r="B143" s="86" t="str">
        <f t="shared" si="10"/>
        <v/>
      </c>
      <c r="C143" s="72" t="str">
        <f t="shared" si="11"/>
        <v/>
      </c>
      <c r="D143" s="108" t="str">
        <f t="shared" si="12"/>
        <v/>
      </c>
      <c r="E143" s="108" t="str">
        <f t="shared" si="13"/>
        <v/>
      </c>
      <c r="F143" s="108" t="str">
        <f t="shared" si="14"/>
        <v/>
      </c>
      <c r="G143" s="72" t="str">
        <f t="shared" si="8"/>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5F25KTUSNP4X-205032580-160435</_dlc_DocId>
    <_dlc_DocIdUrl xmlns="d65e48b5-f38d-431e-9b4f-47403bf4583f">
      <Url>https://rkas.sharepoint.com/Kliendisuhted/_layouts/15/DocIdRedir.aspx?ID=5F25KTUSNP4X-205032580-160435</Url>
      <Description>5F25KTUSNP4X-205032580-160435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D76146-D17E-4680-A322-885BF3AD2106}">
  <ds:schemaRefs>
    <ds:schemaRef ds:uri="http://schemas.microsoft.com/sharepoint/events"/>
  </ds:schemaRefs>
</ds:datastoreItem>
</file>

<file path=customXml/itemProps2.xml><?xml version="1.0" encoding="utf-8"?>
<ds:datastoreItem xmlns:ds="http://schemas.openxmlformats.org/officeDocument/2006/customXml" ds:itemID="{747150E9-DFE9-45B7-BDB9-81F4545BD6DF}">
  <ds:schemaRefs>
    <ds:schemaRef ds:uri="http://schemas.microsoft.com/office/2006/metadata/properties"/>
    <ds:schemaRef ds:uri="http://purl.org/dc/terms/"/>
    <ds:schemaRef ds:uri="http://www.w3.org/XML/1998/namespace"/>
    <ds:schemaRef ds:uri="a4634551-c501-4e5e-ac96-dde1e0c9b252"/>
    <ds:schemaRef ds:uri="http://schemas.openxmlformats.org/package/2006/metadata/core-properties"/>
    <ds:schemaRef ds:uri="http://purl.org/dc/dcmitype/"/>
    <ds:schemaRef ds:uri="4295b89e-2911-42f0-a767-8ca596d6842f"/>
    <ds:schemaRef ds:uri="http://schemas.microsoft.com/office/2006/documentManagement/types"/>
    <ds:schemaRef ds:uri="http://purl.org/dc/elements/1.1/"/>
    <ds:schemaRef ds:uri="http://schemas.microsoft.com/office/infopath/2007/PartnerControls"/>
    <ds:schemaRef ds:uri="d65e48b5-f38d-431e-9b4f-47403bf4583f"/>
  </ds:schemaRefs>
</ds:datastoreItem>
</file>

<file path=customXml/itemProps3.xml><?xml version="1.0" encoding="utf-8"?>
<ds:datastoreItem xmlns:ds="http://schemas.openxmlformats.org/officeDocument/2006/customXml" ds:itemID="{30ADF882-FB76-4B1B-9627-AC7BEF1A63C9}">
  <ds:schemaRefs>
    <ds:schemaRef ds:uri="http://schemas.microsoft.com/sharepoint/v3/contenttype/forms"/>
  </ds:schemaRefs>
</ds:datastoreItem>
</file>

<file path=customXml/itemProps4.xml><?xml version="1.0" encoding="utf-8"?>
<ds:datastoreItem xmlns:ds="http://schemas.openxmlformats.org/officeDocument/2006/customXml" ds:itemID="{FF685E6F-99BB-4FDA-8608-8B4F3D007C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8</vt:i4>
      </vt:variant>
    </vt:vector>
  </HeadingPairs>
  <TitlesOfParts>
    <vt:vector size="8" baseType="lpstr">
      <vt:lpstr>Lisa 3</vt:lpstr>
      <vt:lpstr>Annuiteetgraafik BIL</vt:lpstr>
      <vt:lpstr>Annuiteetgraafik PT (Lisa 6.1)</vt:lpstr>
      <vt:lpstr>Annuiteetgraafik TS (lisa 6.1)</vt:lpstr>
      <vt:lpstr>Annuiteetgraafik (Lisa 6.2)</vt:lpstr>
      <vt:lpstr>Annuiteetgraafik (Lisa 6.3)</vt:lpstr>
      <vt:lpstr>Annuiteetgraafik PP (Lisa 6.4)</vt:lpstr>
      <vt:lpstr>Annuiteetgraafik TS (Lisa 6.4)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Peeter Lääne</dc:creator>
  <cp:lastModifiedBy>Kristel Marksalu</cp:lastModifiedBy>
  <dcterms:created xsi:type="dcterms:W3CDTF">2019-09-17T11:09:07Z</dcterms:created>
  <dcterms:modified xsi:type="dcterms:W3CDTF">2025-03-03T09:23:38Z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MediaServiceImageTags">
    <vt:lpwstr/>
  </property>
  <property fmtid="{D5CDD505-2E9C-101B-9397-08002B2CF9AE}" pid="4" name="_dlc_DocIdItemGuid">
    <vt:lpwstr>5ec9150e-90fd-44e6-8f82-02ab382144e8</vt:lpwstr>
  </property>
</Properties>
</file>